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24226"/>
  <mc:AlternateContent xmlns:mc="http://schemas.openxmlformats.org/markup-compatibility/2006">
    <mc:Choice Requires="x15">
      <x15ac:absPath xmlns:x15ac="http://schemas.microsoft.com/office/spreadsheetml/2010/11/ac" url="/Users/Ethan.West/Desktop/"/>
    </mc:Choice>
  </mc:AlternateContent>
  <xr:revisionPtr revIDLastSave="0" documentId="13_ncr:1_{624790E0-EB4D-E041-8FBC-9EDD4BC179D1}" xr6:coauthVersionLast="47" xr6:coauthVersionMax="47" xr10:uidLastSave="{00000000-0000-0000-0000-000000000000}"/>
  <bookViews>
    <workbookView xWindow="67420" yWindow="-2900" windowWidth="37500" windowHeight="19480" xr2:uid="{8605CF1E-A804-45E5-9A0A-9985D4064D4D}"/>
  </bookViews>
  <sheets>
    <sheet name="Calculation Worksheet" sheetId="7" r:id="rId1"/>
    <sheet name="Example" sheetId="5" r:id="rId2"/>
    <sheet name="Static Data - Hidden" sheetId="4" state="hidden" r:id="rId3"/>
  </sheets>
  <definedNames>
    <definedName name="_xlnm.Print_Area" localSheetId="0">'Calculation Worksheet'!$B$2:$N$63</definedName>
    <definedName name="_xlnm.Print_Area" localSheetId="1">Example!$A$1:$M$62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7" l="1"/>
  <c r="J19" i="7"/>
  <c r="J58" i="7" l="1"/>
  <c r="D54" i="7"/>
  <c r="G53" i="7"/>
  <c r="G52" i="7"/>
  <c r="G51" i="7"/>
  <c r="G50" i="7"/>
  <c r="G49" i="7"/>
  <c r="G48" i="7"/>
  <c r="G47" i="7"/>
  <c r="G46" i="7"/>
  <c r="G45" i="7"/>
  <c r="G44" i="7"/>
  <c r="G43" i="7"/>
  <c r="G42" i="7"/>
  <c r="G41" i="7"/>
  <c r="G40" i="7"/>
  <c r="G39" i="7"/>
  <c r="G38" i="7"/>
  <c r="G37" i="7"/>
  <c r="G36" i="7"/>
  <c r="G35" i="7"/>
  <c r="G34" i="7"/>
  <c r="G33" i="7"/>
  <c r="G32" i="7"/>
  <c r="G31" i="7"/>
  <c r="G30" i="7"/>
  <c r="G29" i="7"/>
  <c r="G28" i="7"/>
  <c r="G27" i="7"/>
  <c r="J23" i="7"/>
  <c r="G23" i="7"/>
  <c r="I57" i="5"/>
  <c r="C53" i="5"/>
  <c r="F52" i="5"/>
  <c r="F51" i="5"/>
  <c r="F50" i="5"/>
  <c r="F49" i="5"/>
  <c r="F48" i="5"/>
  <c r="F47" i="5"/>
  <c r="F46" i="5"/>
  <c r="F45" i="5"/>
  <c r="F44" i="5"/>
  <c r="F43" i="5"/>
  <c r="F42" i="5"/>
  <c r="F41" i="5"/>
  <c r="F40" i="5"/>
  <c r="F39" i="5"/>
  <c r="F38" i="5"/>
  <c r="G38" i="5" s="1"/>
  <c r="F37" i="5"/>
  <c r="F36" i="5"/>
  <c r="F35" i="5"/>
  <c r="F34" i="5"/>
  <c r="G34" i="5" s="1"/>
  <c r="F33" i="5"/>
  <c r="F32" i="5"/>
  <c r="F31" i="5"/>
  <c r="G31" i="5" s="1"/>
  <c r="F30" i="5"/>
  <c r="G30" i="5" s="1"/>
  <c r="F29" i="5"/>
  <c r="F28" i="5"/>
  <c r="F27" i="5"/>
  <c r="F26" i="5"/>
  <c r="G26" i="5" s="1"/>
  <c r="I19" i="5"/>
  <c r="I22" i="5" s="1"/>
  <c r="I18" i="5"/>
  <c r="F22" i="5" s="1"/>
  <c r="G39" i="5" l="1"/>
  <c r="G42" i="5"/>
  <c r="G33" i="5"/>
  <c r="G41" i="5"/>
  <c r="G50" i="5"/>
  <c r="G51" i="5"/>
  <c r="G52" i="5"/>
  <c r="G27" i="5"/>
  <c r="G35" i="5"/>
  <c r="G43" i="5"/>
  <c r="G28" i="5"/>
  <c r="G36" i="5"/>
  <c r="G44" i="5"/>
  <c r="G29" i="5"/>
  <c r="G37" i="5"/>
  <c r="G45" i="5"/>
  <c r="G46" i="5"/>
  <c r="G47" i="5"/>
  <c r="G32" i="5"/>
  <c r="G40" i="5"/>
  <c r="G48" i="5"/>
  <c r="G49" i="5"/>
  <c r="H29" i="7"/>
  <c r="H33" i="7"/>
  <c r="H37" i="7"/>
  <c r="H41" i="7"/>
  <c r="H45" i="7"/>
  <c r="H49" i="7"/>
  <c r="H53" i="7"/>
  <c r="H30" i="7"/>
  <c r="H34" i="7"/>
  <c r="H38" i="7"/>
  <c r="H42" i="7"/>
  <c r="H46" i="7"/>
  <c r="H50" i="7"/>
  <c r="H28" i="7"/>
  <c r="H32" i="7"/>
  <c r="H36" i="7"/>
  <c r="H40" i="7"/>
  <c r="H44" i="7"/>
  <c r="H48" i="7"/>
  <c r="H52" i="7"/>
  <c r="H27" i="7"/>
  <c r="H31" i="7"/>
  <c r="H35" i="7"/>
  <c r="H39" i="7"/>
  <c r="H43" i="7"/>
  <c r="H47" i="7"/>
  <c r="H51" i="7"/>
  <c r="K27" i="7"/>
  <c r="K28" i="7"/>
  <c r="K29" i="7"/>
  <c r="K30" i="7"/>
  <c r="K31" i="7"/>
  <c r="K32" i="7"/>
  <c r="K33" i="7"/>
  <c r="K34" i="7"/>
  <c r="K35" i="7"/>
  <c r="K36" i="7"/>
  <c r="K37" i="7"/>
  <c r="K38" i="7"/>
  <c r="K39" i="7"/>
  <c r="K40" i="7"/>
  <c r="M40" i="7" s="1"/>
  <c r="K41" i="7"/>
  <c r="K42" i="7"/>
  <c r="K43" i="7"/>
  <c r="K44" i="7"/>
  <c r="K45" i="7"/>
  <c r="K46" i="7"/>
  <c r="K47" i="7"/>
  <c r="K48" i="7"/>
  <c r="K49" i="7"/>
  <c r="K50" i="7"/>
  <c r="K51" i="7"/>
  <c r="K52" i="7"/>
  <c r="K53" i="7"/>
  <c r="J27" i="5"/>
  <c r="J28" i="5"/>
  <c r="J29" i="5"/>
  <c r="J31" i="5"/>
  <c r="L31" i="5" s="1"/>
  <c r="J32" i="5"/>
  <c r="J33" i="5"/>
  <c r="J34" i="5"/>
  <c r="L34" i="5" s="1"/>
  <c r="J35" i="5"/>
  <c r="J36" i="5"/>
  <c r="J37" i="5"/>
  <c r="J38" i="5"/>
  <c r="L38" i="5" s="1"/>
  <c r="J39" i="5"/>
  <c r="L39" i="5" s="1"/>
  <c r="J40" i="5"/>
  <c r="J41" i="5"/>
  <c r="J42" i="5"/>
  <c r="L42" i="5" s="1"/>
  <c r="J43" i="5"/>
  <c r="J44" i="5"/>
  <c r="L44" i="5" s="1"/>
  <c r="J45" i="5"/>
  <c r="J46" i="5"/>
  <c r="J47" i="5"/>
  <c r="L47" i="5" s="1"/>
  <c r="J48" i="5"/>
  <c r="J49" i="5"/>
  <c r="J50" i="5"/>
  <c r="J51" i="5"/>
  <c r="J52" i="5"/>
  <c r="J26" i="5"/>
  <c r="J30" i="5"/>
  <c r="L30" i="5" s="1"/>
  <c r="L50" i="5" l="1"/>
  <c r="L29" i="5"/>
  <c r="L48" i="5"/>
  <c r="L40" i="5"/>
  <c r="L52" i="5"/>
  <c r="L51" i="5"/>
  <c r="L37" i="5"/>
  <c r="G53" i="5"/>
  <c r="L49" i="5"/>
  <c r="L41" i="5"/>
  <c r="L33" i="5"/>
  <c r="L32" i="5"/>
  <c r="L46" i="5"/>
  <c r="L45" i="5"/>
  <c r="L28" i="5"/>
  <c r="L36" i="5"/>
  <c r="L27" i="5"/>
  <c r="L43" i="5"/>
  <c r="L35" i="5"/>
  <c r="M42" i="7"/>
  <c r="M49" i="7"/>
  <c r="M33" i="7"/>
  <c r="M43" i="7"/>
  <c r="M50" i="7"/>
  <c r="M34" i="7"/>
  <c r="M45" i="7"/>
  <c r="M29" i="7"/>
  <c r="M48" i="7"/>
  <c r="M38" i="7"/>
  <c r="M44" i="7"/>
  <c r="M28" i="7"/>
  <c r="M30" i="7"/>
  <c r="M46" i="7"/>
  <c r="M51" i="7"/>
  <c r="M47" i="7"/>
  <c r="M31" i="7"/>
  <c r="M35" i="7"/>
  <c r="M39" i="7"/>
  <c r="M53" i="7"/>
  <c r="M41" i="7"/>
  <c r="M37" i="7"/>
  <c r="M52" i="7"/>
  <c r="M36" i="7"/>
  <c r="M32" i="7"/>
  <c r="H54" i="7"/>
  <c r="J59" i="7" s="1"/>
  <c r="K54" i="7"/>
  <c r="J60" i="7" s="1"/>
  <c r="M27" i="7"/>
  <c r="I58" i="5"/>
  <c r="J53" i="5"/>
  <c r="I59" i="5" s="1"/>
  <c r="L26" i="5"/>
  <c r="J61" i="7" l="1"/>
  <c r="M54" i="7"/>
  <c r="L53" i="5"/>
  <c r="I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Bernholtz</author>
    <author>jbernholtz</author>
  </authors>
  <commentList>
    <comment ref="G22" authorId="0" shapeId="0" xr:uid="{762F6B12-B5EC-4E14-BC41-D11B285E6F98}">
      <text>
        <r>
          <rPr>
            <sz val="8"/>
            <color rgb="FF000000"/>
            <rFont val="Tahoma"/>
            <family val="2"/>
          </rPr>
          <t>The CD interest rate the FI pays the Treasurer's office for CD principal balances not on loan to the Borrower.</t>
        </r>
      </text>
    </comment>
    <comment ref="J22" authorId="0" shapeId="0" xr:uid="{120BF5B9-B653-499C-B207-B82A0DB467AA}">
      <text>
        <r>
          <rPr>
            <sz val="8"/>
            <color rgb="FF000000"/>
            <rFont val="Tahoma"/>
            <family val="2"/>
          </rPr>
          <t>The CD interest rate the FI pays the Treasurer's office for CD principal balances on loan to the Borrower</t>
        </r>
      </text>
    </comment>
    <comment ref="D26" authorId="1" shapeId="0" xr:uid="{F6DDD43E-49D9-4A63-A5BA-105111BFBB7D}">
      <text>
        <r>
          <rPr>
            <sz val="8"/>
            <color indexed="81"/>
            <rFont val="Tahoma"/>
            <family val="2"/>
          </rPr>
          <t>Enter the number of calendar days the CD was on deposit for each month.</t>
        </r>
      </text>
    </comment>
    <comment ref="G26" authorId="1" shapeId="0" xr:uid="{1328E8B3-F11C-422D-8885-3741BF83562A}">
      <text>
        <r>
          <rPr>
            <sz val="8"/>
            <color indexed="81"/>
            <rFont val="Tahoma"/>
            <family val="2"/>
          </rPr>
          <t xml:space="preserve">The average amount of the Program Loan Amount / CD principal balance not drawn by the Borrower for the Month/Year. </t>
        </r>
      </text>
    </comment>
    <comment ref="J26" authorId="1" shapeId="0" xr:uid="{017E489F-001E-454A-BFE9-7B937C40146F}">
      <text>
        <r>
          <rPr>
            <sz val="8"/>
            <color rgb="FF000000"/>
            <rFont val="Tahoma"/>
            <family val="2"/>
          </rPr>
          <t>The average amount of the Program Loan Amount / CD principal balance drawn by the Borrower for the Month/Year.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 Bernholtz</author>
    <author>jbernholtz</author>
  </authors>
  <commentList>
    <comment ref="F21" authorId="0" shapeId="0" xr:uid="{CC7529EF-0DA9-4598-B806-324BC5EC37C4}">
      <text>
        <r>
          <rPr>
            <sz val="8"/>
            <color rgb="FF000000"/>
            <rFont val="Tahoma"/>
            <family val="2"/>
          </rPr>
          <t>The CD interest rate the FI pays the Treasurer's office for CD principal balances not on loan to the Borrower.</t>
        </r>
      </text>
    </comment>
    <comment ref="I21" authorId="0" shapeId="0" xr:uid="{34FD26A8-A787-4022-AE59-FDECA733D1C3}">
      <text>
        <r>
          <rPr>
            <sz val="8"/>
            <color rgb="FF000000"/>
            <rFont val="Tahoma"/>
            <family val="2"/>
          </rPr>
          <t>The CD interest rate the FI pays the Treasurer's office for CD principal balances on loan to the Borrower</t>
        </r>
      </text>
    </comment>
    <comment ref="C25" authorId="1" shapeId="0" xr:uid="{ABA72ABE-7998-47EF-B1C3-FD2E271DD48C}">
      <text>
        <r>
          <rPr>
            <sz val="8"/>
            <color indexed="81"/>
            <rFont val="Tahoma"/>
            <family val="2"/>
          </rPr>
          <t>Enter the number of calendar days the CD was on deposit for each month.</t>
        </r>
      </text>
    </comment>
    <comment ref="F25" authorId="1" shapeId="0" xr:uid="{0071DA3D-87D7-49CE-8723-9FA440DA1221}">
      <text>
        <r>
          <rPr>
            <sz val="8"/>
            <color indexed="81"/>
            <rFont val="Tahoma"/>
            <family val="2"/>
          </rPr>
          <t xml:space="preserve">The average amount of the Program Loan Amount / CD principal balance not drawn by the Borrower for the Month/Year. </t>
        </r>
      </text>
    </comment>
    <comment ref="I25" authorId="1" shapeId="0" xr:uid="{F544C328-F3FC-488D-AC4F-FAC6E0229BE0}">
      <text>
        <r>
          <rPr>
            <sz val="8"/>
            <color rgb="FF000000"/>
            <rFont val="Tahoma"/>
            <family val="2"/>
          </rPr>
          <t>The average amount of the Program Loan Amount / CD principal balance drawn by the Borrower for the Month/Year.</t>
        </r>
      </text>
    </comment>
  </commentList>
</comments>
</file>

<file path=xl/sharedStrings.xml><?xml version="1.0" encoding="utf-8"?>
<sst xmlns="http://schemas.openxmlformats.org/spreadsheetml/2006/main" count="84" uniqueCount="43">
  <si>
    <t>Total Monthly</t>
  </si>
  <si>
    <t>Month</t>
  </si>
  <si>
    <t xml:space="preserve">   </t>
  </si>
  <si>
    <t>Borrower:</t>
  </si>
  <si>
    <t>Interest</t>
  </si>
  <si>
    <t>Max</t>
  </si>
  <si>
    <t>Days</t>
  </si>
  <si>
    <t>October - December 2025</t>
  </si>
  <si>
    <t>Q4 2025</t>
  </si>
  <si>
    <t>Prevailing Interest Rate:</t>
  </si>
  <si>
    <t>Discount Interest Rate</t>
  </si>
  <si>
    <t>Prevailing Interest Rate</t>
  </si>
  <si>
    <t>Financial Institution Name:</t>
  </si>
  <si>
    <t>FI Type:</t>
  </si>
  <si>
    <t>Bank</t>
  </si>
  <si>
    <t>Credit Union</t>
  </si>
  <si>
    <t>Discount Interest Rate:</t>
  </si>
  <si>
    <t>Bank Rates</t>
  </si>
  <si>
    <t>Credit Union Rates</t>
  </si>
  <si>
    <t>Calendar Days</t>
  </si>
  <si>
    <t>Total:</t>
  </si>
  <si>
    <t>Total Interest Due</t>
  </si>
  <si>
    <t>Average Monthly</t>
  </si>
  <si>
    <t>Interest ~ Prevailing Interest Rate Due:</t>
  </si>
  <si>
    <t>Interest ~ Discounted Interest Rate Due:</t>
  </si>
  <si>
    <t>Total Principal + Interest Due:</t>
  </si>
  <si>
    <t>ABC Bank</t>
  </si>
  <si>
    <t>ABC Ladder Company</t>
  </si>
  <si>
    <t>Principal Utilized</t>
  </si>
  <si>
    <t>Principal Unutilized</t>
  </si>
  <si>
    <t>Calendar Accrual Days</t>
  </si>
  <si>
    <t>Linked Deposit CD Principal Amount:</t>
  </si>
  <si>
    <t>Linked Deposit CD Maturity Date:</t>
  </si>
  <si>
    <t>Linked Deposit CD Interest Calculation Worksheet</t>
  </si>
  <si>
    <t>Linked Deposit CD Funding Date:</t>
  </si>
  <si>
    <t xml:space="preserve">Calendar Days - Enter the calendar days for each month of the Linked Deposit CD term
1) Any month prior to the funding month report as "0" days.  
2) The first month of the Linked Deposit CD funding reports total number of calendar days minus the date the Linked Deposit CD was funded (i.e., 10/31/2025 (31) minus the Linked Deposit CD Funding Date of 10/15/2025 (15) equals 16 reportable calendar days). 
3) Months where the Linked Deposit CD was funded for the full month report, the corresponding number of calendar days for that month.  
4) The month of the Linked Deposit CD maturity reports the total number of calendar days up to, but not including, the return of funding date (i.e., 10/14/2027 (14) minus the first calendar date of the month 10/01/2027 (1) equals 13 reportable calendar days. 
5) Any month after the Linked Deposit CD maturity month report as "0" days.  </t>
  </si>
  <si>
    <t>Linked Deposit CD Principal and Interest Remittance Information</t>
  </si>
  <si>
    <t>Linked Deposit CD Principal Amount Due:</t>
  </si>
  <si>
    <t>Buckeye Business Advantage Linked Deposit CD Interest Calculation Worksheet</t>
  </si>
  <si>
    <t>Quarter / Year Linked Deposit CD Funded:</t>
  </si>
  <si>
    <t xml:space="preserve">Calendar Days - Enter the calendar days for each month of the Linked Deposit CD term
1) Any month prior to the funding month report as "0" days.  
2) The first month of the Linked Deposit CD funding reports total number of calendar days minus the date the Linked Deposit CD was funded (i.e., 10/31/2025 (31) minus the Linked Deposit CD Funding Date of 10/15/2025 (15) equals 16 reportable calendar days). 
3) Months where the Linked Deposit CD was funded for the full month report the corresponding number of calendar days for that month.  
4) The month of the Linked Deposit CD maturity reports the total number of calendar days up to, but not including, the return of funding date (i.e., 10/14/2027 (14) minus the first calendar date of the month 10/01/2027 (1) equals 13 reportable calendar days. 
5) Any month after the Linked Deposit CD maturity month report as "0" days.  </t>
  </si>
  <si>
    <t>January - March 2026</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</si>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</sst>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409]mmm\-yy;@"/>
    <numFmt numFmtId="167" formatCode="0.000%"/>
  </numFmts>
  <fonts count="20" x14ac:knownFonts="1">
    <font>
      <sz val="11"/>
      <color theme="1"/>
      <name val="Calibri"/>
      <family val="2"/>
      <scheme val="minor"/>
    </font>
    <font>
      <sz val="10"/>
      <name val="Arial"/>
      <family val="2"/>
    </font>
    <font>
      <b/>
      <sz val="10"/>
      <name val="Arial"/>
      <family val="2"/>
    </font>
    <font>
      <b/>
      <u/>
      <sz val="10"/>
      <name val="Arial"/>
      <family val="2"/>
    </font>
    <font>
      <b/>
      <sz val="10"/>
      <color indexed="12"/>
      <name val="Arial"/>
      <family val="2"/>
    </font>
    <font>
      <sz val="8"/>
      <color indexed="81"/>
      <name val="Tahoma"/>
      <family val="2"/>
    </font>
    <font>
      <b/>
      <i/>
      <u/>
      <sz val="10"/>
      <name val="Arial"/>
      <family val="2"/>
    </font>
    <font>
      <sz val="11"/>
      <color theme="1"/>
      <name val="Calibri"/>
      <family val="2"/>
      <scheme val="minor"/>
    </font>
    <font>
      <b/>
      <sz val="11"/>
      <color theme="1"/>
      <name val="Calibri"/>
      <family val="2"/>
      <scheme val="minor"/>
    </font>
    <font>
      <sz val="8"/>
      <color rgb="FF000000"/>
      <name val="Tahoma"/>
      <family val="2"/>
    </font>
    <font>
      <sz val="11"/>
      <color theme="1"/>
      <name val="Arial"/>
      <family val="2"/>
    </font>
    <font>
      <b/>
      <sz val="14"/>
      <name val="Arial"/>
      <family val="2"/>
    </font>
    <font>
      <sz val="10"/>
      <color theme="1"/>
      <name val="Arial"/>
      <family val="2"/>
    </font>
    <font>
      <b/>
      <sz val="10"/>
      <color theme="1"/>
      <name val="Arial"/>
      <family val="2"/>
    </font>
    <font>
      <i/>
      <sz val="10"/>
      <name val="Arial"/>
      <family val="2"/>
    </font>
    <font>
      <b/>
      <sz val="10"/>
      <color theme="0"/>
      <name val="Arial"/>
      <family val="2"/>
    </font>
    <font>
      <b/>
      <sz val="14"/>
      <color theme="0"/>
      <name val="Arial"/>
      <family val="2"/>
    </font>
    <font>
      <b/>
      <sz val="12"/>
      <color theme="0"/>
      <name val="Arial"/>
      <family val="2"/>
    </font>
    <font>
      <b/>
      <u/>
      <sz val="10"/>
      <color theme="0"/>
      <name val="Arial"/>
      <family val="2"/>
    </font>
    <font>
      <sz val="10"/>
      <color theme="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154075"/>
        <bgColor indexed="64"/>
      </patternFill>
    </fill>
    <fill>
      <patternFill patternType="solid">
        <fgColor theme="0"/>
        <bgColor indexed="64"/>
      </patternFill>
    </fill>
  </fills>
  <borders count="21">
    <border>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170">
    <xf numFmtId="0" fontId="0" fillId="0" borderId="0" xfId="0"/>
    <xf numFmtId="0" fontId="6" fillId="0" borderId="0" xfId="0" applyFont="1" applyProtection="1">
      <protection locked="0"/>
    </xf>
    <xf numFmtId="0" fontId="6" fillId="0" borderId="0" xfId="0" applyFont="1" applyAlignment="1" applyProtection="1">
      <alignment vertical="top"/>
      <protection locked="0"/>
    </xf>
    <xf numFmtId="0" fontId="1" fillId="0" borderId="0" xfId="0" applyFont="1" applyAlignment="1" applyProtection="1">
      <alignment vertical="top"/>
      <protection locked="0"/>
    </xf>
    <xf numFmtId="0" fontId="1" fillId="0" borderId="0" xfId="0"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164" fontId="1" fillId="0" borderId="0" xfId="0" applyNumberFormat="1" applyFont="1" applyProtection="1">
      <protection locked="0"/>
    </xf>
    <xf numFmtId="164" fontId="4" fillId="0" borderId="0" xfId="0" applyNumberFormat="1" applyFont="1" applyProtection="1">
      <protection locked="0"/>
    </xf>
    <xf numFmtId="0" fontId="1" fillId="0" borderId="0" xfId="0" applyFont="1" applyAlignment="1" applyProtection="1">
      <alignment horizontal="right" vertical="top"/>
      <protection locked="0"/>
    </xf>
    <xf numFmtId="0" fontId="0" fillId="0" borderId="10" xfId="0" applyBorder="1"/>
    <xf numFmtId="0" fontId="2" fillId="0" borderId="10" xfId="0" applyFont="1" applyBorder="1" applyAlignment="1" applyProtection="1">
      <alignment horizontal="left" vertical="center"/>
      <protection locked="0"/>
    </xf>
    <xf numFmtId="10" fontId="0" fillId="0" borderId="10" xfId="2" applyNumberFormat="1" applyFont="1" applyBorder="1"/>
    <xf numFmtId="0" fontId="10" fillId="0" borderId="0" xfId="0" applyFont="1" applyProtection="1">
      <protection locked="0"/>
    </xf>
    <xf numFmtId="0" fontId="10" fillId="0" borderId="0" xfId="0" applyFont="1" applyAlignment="1" applyProtection="1">
      <alignment horizontal="right"/>
      <protection locked="0"/>
    </xf>
    <xf numFmtId="0" fontId="10" fillId="0" borderId="0" xfId="0" applyFont="1" applyAlignment="1" applyProtection="1">
      <alignment horizontal="center"/>
      <protection locked="0"/>
    </xf>
    <xf numFmtId="0" fontId="11" fillId="0" borderId="0" xfId="0" applyFont="1" applyAlignment="1">
      <alignment horizontal="center" vertical="top"/>
    </xf>
    <xf numFmtId="0" fontId="10" fillId="0" borderId="0" xfId="0" applyFont="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1" fillId="0" borderId="0" xfId="0" applyFont="1" applyAlignment="1">
      <alignment vertical="top"/>
    </xf>
    <xf numFmtId="0" fontId="12" fillId="0" borderId="14" xfId="0" applyFont="1" applyBorder="1" applyAlignment="1">
      <alignment vertical="top"/>
    </xf>
    <xf numFmtId="0" fontId="2" fillId="0" borderId="0" xfId="0" applyFont="1" applyAlignment="1" applyProtection="1">
      <alignment horizontal="right" vertical="center"/>
      <protection locked="0"/>
    </xf>
    <xf numFmtId="0" fontId="2" fillId="2" borderId="4" xfId="0" applyFont="1" applyFill="1" applyBorder="1" applyAlignment="1" applyProtection="1">
      <alignment horizontal="left" vertical="center"/>
      <protection locked="0"/>
    </xf>
    <xf numFmtId="0" fontId="12" fillId="0" borderId="0" xfId="0" applyFont="1" applyAlignment="1">
      <alignment vertical="top"/>
    </xf>
    <xf numFmtId="0" fontId="12" fillId="0" borderId="15" xfId="0" applyFont="1" applyBorder="1" applyAlignment="1">
      <alignment vertical="top"/>
    </xf>
    <xf numFmtId="0" fontId="1" fillId="0" borderId="14" xfId="0" applyFont="1" applyBorder="1" applyAlignment="1" applyProtection="1">
      <alignment horizontal="right"/>
      <protection locked="0"/>
    </xf>
    <xf numFmtId="0" fontId="1" fillId="0" borderId="15" xfId="0" applyFont="1" applyBorder="1" applyProtection="1">
      <protection locked="0"/>
    </xf>
    <xf numFmtId="0" fontId="1" fillId="0" borderId="8" xfId="0" applyFont="1" applyBorder="1" applyAlignment="1" applyProtection="1">
      <alignment horizontal="right"/>
      <protection locked="0"/>
    </xf>
    <xf numFmtId="0" fontId="1" fillId="0" borderId="3" xfId="0" applyFont="1" applyBorder="1" applyAlignment="1" applyProtection="1">
      <alignment horizontal="center"/>
      <protection locked="0"/>
    </xf>
    <xf numFmtId="0" fontId="2" fillId="0" borderId="3" xfId="0" applyFont="1" applyBorder="1" applyAlignment="1" applyProtection="1">
      <alignment horizontal="right" vertical="center"/>
      <protection locked="0"/>
    </xf>
    <xf numFmtId="0" fontId="1" fillId="0" borderId="3" xfId="0" applyFont="1" applyBorder="1"/>
    <xf numFmtId="0" fontId="1" fillId="0" borderId="3" xfId="0" applyFont="1" applyBorder="1" applyProtection="1">
      <protection locked="0"/>
    </xf>
    <xf numFmtId="0" fontId="1" fillId="0" borderId="9" xfId="0" applyFont="1" applyBorder="1" applyProtection="1">
      <protection locked="0"/>
    </xf>
    <xf numFmtId="0" fontId="1" fillId="0" borderId="0" xfId="0" applyFont="1" applyAlignment="1">
      <alignment vertical="center" wrapText="1"/>
    </xf>
    <xf numFmtId="0" fontId="1" fillId="0" borderId="0" xfId="0" applyFont="1" applyAlignment="1">
      <alignment horizontal="center"/>
    </xf>
    <xf numFmtId="0" fontId="1" fillId="0" borderId="5" xfId="0" applyFont="1" applyBorder="1"/>
    <xf numFmtId="0" fontId="2" fillId="0" borderId="6" xfId="0" applyFont="1" applyBorder="1" applyAlignment="1">
      <alignment horizontal="right"/>
    </xf>
    <xf numFmtId="0" fontId="1" fillId="0" borderId="6" xfId="0" applyFont="1" applyBorder="1"/>
    <xf numFmtId="0" fontId="1" fillId="0" borderId="7" xfId="0" applyFont="1" applyBorder="1"/>
    <xf numFmtId="0" fontId="1" fillId="0" borderId="0" xfId="0" applyFont="1"/>
    <xf numFmtId="0" fontId="1" fillId="0" borderId="14" xfId="0" applyFont="1" applyBorder="1"/>
    <xf numFmtId="0" fontId="2" fillId="0" borderId="0" xfId="0" applyFont="1" applyAlignment="1">
      <alignment horizontal="right"/>
    </xf>
    <xf numFmtId="0" fontId="2" fillId="0" borderId="0" xfId="0" applyFont="1" applyAlignment="1" applyProtection="1">
      <alignment horizontal="left"/>
      <protection locked="0"/>
    </xf>
    <xf numFmtId="0" fontId="1" fillId="0" borderId="15" xfId="0" applyFont="1" applyBorder="1"/>
    <xf numFmtId="44" fontId="2" fillId="2" borderId="4" xfId="1" applyFont="1" applyFill="1" applyBorder="1" applyAlignment="1" applyProtection="1">
      <alignment horizontal="left"/>
      <protection locked="0"/>
    </xf>
    <xf numFmtId="0" fontId="1" fillId="0" borderId="15" xfId="0" applyFont="1" applyBorder="1" applyAlignment="1">
      <alignment horizontal="left"/>
    </xf>
    <xf numFmtId="0" fontId="2" fillId="0" borderId="0" xfId="0" applyFont="1" applyAlignment="1">
      <alignment horizontal="left"/>
    </xf>
    <xf numFmtId="14" fontId="2" fillId="2" borderId="4" xfId="0" applyNumberFormat="1" applyFont="1" applyFill="1" applyBorder="1" applyAlignment="1" applyProtection="1">
      <alignment horizontal="right"/>
      <protection locked="0"/>
    </xf>
    <xf numFmtId="10" fontId="2" fillId="0" borderId="0" xfId="0" applyNumberFormat="1" applyFont="1" applyAlignment="1">
      <alignment horizontal="right"/>
    </xf>
    <xf numFmtId="0" fontId="1" fillId="0" borderId="8" xfId="0" applyFont="1" applyBorder="1"/>
    <xf numFmtId="0" fontId="2" fillId="0" borderId="3" xfId="0" applyFont="1" applyBorder="1" applyAlignment="1">
      <alignment horizontal="right"/>
    </xf>
    <xf numFmtId="10" fontId="2" fillId="0" borderId="3" xfId="0" applyNumberFormat="1" applyFont="1" applyBorder="1" applyAlignment="1">
      <alignment horizontal="right"/>
    </xf>
    <xf numFmtId="0" fontId="1" fillId="0" borderId="9" xfId="0" applyFont="1" applyBorder="1"/>
    <xf numFmtId="0" fontId="1" fillId="0" borderId="14" xfId="0" applyFont="1" applyBorder="1" applyAlignment="1">
      <alignment horizontal="right"/>
    </xf>
    <xf numFmtId="0" fontId="1" fillId="0" borderId="15"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14" fontId="2" fillId="0" borderId="1" xfId="0" applyNumberFormat="1" applyFont="1" applyBorder="1" applyAlignment="1">
      <alignment horizontal="center"/>
    </xf>
    <xf numFmtId="0" fontId="2" fillId="0" borderId="8" xfId="0" applyFont="1" applyBorder="1" applyAlignment="1">
      <alignment horizontal="right"/>
    </xf>
    <xf numFmtId="0" fontId="2" fillId="0" borderId="16"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166" fontId="1" fillId="0" borderId="14" xfId="0" applyNumberFormat="1" applyFont="1" applyBorder="1" applyAlignment="1">
      <alignment horizontal="right"/>
    </xf>
    <xf numFmtId="0" fontId="2" fillId="2" borderId="2" xfId="0" applyFont="1" applyFill="1" applyBorder="1" applyAlignment="1" applyProtection="1">
      <alignment horizontal="right"/>
      <protection locked="0"/>
    </xf>
    <xf numFmtId="0" fontId="1" fillId="0" borderId="15" xfId="0" applyFont="1" applyBorder="1" applyAlignment="1" applyProtection="1">
      <alignment horizontal="center"/>
      <protection locked="0"/>
    </xf>
    <xf numFmtId="164" fontId="1" fillId="0" borderId="14" xfId="1" applyNumberFormat="1" applyFont="1" applyFill="1" applyBorder="1" applyProtection="1"/>
    <xf numFmtId="164" fontId="1" fillId="0" borderId="15" xfId="0" applyNumberFormat="1" applyFont="1" applyBorder="1"/>
    <xf numFmtId="44" fontId="2" fillId="2" borderId="2" xfId="1" applyFont="1" applyFill="1" applyBorder="1" applyAlignment="1" applyProtection="1">
      <alignment horizontal="right"/>
      <protection locked="0"/>
    </xf>
    <xf numFmtId="164" fontId="1" fillId="0" borderId="18" xfId="0" applyNumberFormat="1" applyFont="1" applyBorder="1" applyProtection="1">
      <protection locked="0"/>
    </xf>
    <xf numFmtId="0" fontId="1" fillId="0" borderId="16" xfId="0" applyFont="1" applyBorder="1" applyAlignment="1">
      <alignment horizontal="right"/>
    </xf>
    <xf numFmtId="0" fontId="1" fillId="0" borderId="9" xfId="0" applyFont="1" applyBorder="1" applyAlignment="1">
      <alignment horizontal="center"/>
    </xf>
    <xf numFmtId="164" fontId="4" fillId="0" borderId="9" xfId="0" applyNumberFormat="1" applyFont="1" applyBorder="1"/>
    <xf numFmtId="164" fontId="4" fillId="0" borderId="19" xfId="0" applyNumberFormat="1" applyFont="1" applyBorder="1"/>
    <xf numFmtId="0" fontId="1" fillId="0" borderId="14" xfId="0" applyFont="1" applyBorder="1" applyAlignment="1">
      <alignment horizontal="left"/>
    </xf>
    <xf numFmtId="0" fontId="1" fillId="0" borderId="0" xfId="0" applyFont="1" applyAlignment="1">
      <alignment horizontal="left"/>
    </xf>
    <xf numFmtId="0" fontId="1" fillId="0" borderId="0" xfId="0" applyFont="1" applyAlignment="1">
      <alignment horizontal="right"/>
    </xf>
    <xf numFmtId="164" fontId="1" fillId="0" borderId="0" xfId="0" applyNumberFormat="1" applyFont="1"/>
    <xf numFmtId="164" fontId="1" fillId="0" borderId="20" xfId="0" applyNumberFormat="1" applyFont="1" applyBorder="1"/>
    <xf numFmtId="0" fontId="1" fillId="0" borderId="8" xfId="0" applyFont="1" applyBorder="1" applyAlignment="1">
      <alignment horizontal="left"/>
    </xf>
    <xf numFmtId="0" fontId="1" fillId="0" borderId="3" xfId="0" applyFont="1" applyBorder="1" applyAlignment="1">
      <alignment horizontal="left"/>
    </xf>
    <xf numFmtId="164" fontId="2" fillId="0" borderId="3" xfId="0" applyNumberFormat="1" applyFont="1" applyBorder="1"/>
    <xf numFmtId="165" fontId="2" fillId="6" borderId="6" xfId="0" applyNumberFormat="1" applyFont="1" applyFill="1" applyBorder="1" applyAlignment="1">
      <alignment horizontal="center"/>
    </xf>
    <xf numFmtId="165" fontId="2" fillId="6" borderId="0" xfId="0" applyNumberFormat="1" applyFont="1" applyFill="1" applyAlignment="1">
      <alignment horizontal="center"/>
    </xf>
    <xf numFmtId="0" fontId="2" fillId="6" borderId="0" xfId="0" applyFont="1" applyFill="1" applyAlignment="1">
      <alignment horizontal="center"/>
    </xf>
    <xf numFmtId="0" fontId="3" fillId="6" borderId="0" xfId="0" applyFont="1" applyFill="1" applyAlignment="1">
      <alignment horizontal="center"/>
    </xf>
    <xf numFmtId="4" fontId="1" fillId="6" borderId="0" xfId="0" applyNumberFormat="1" applyFont="1" applyFill="1" applyProtection="1">
      <protection locked="0"/>
    </xf>
    <xf numFmtId="4" fontId="4" fillId="6" borderId="3" xfId="0" applyNumberFormat="1" applyFont="1" applyFill="1" applyBorder="1"/>
    <xf numFmtId="165" fontId="2" fillId="6" borderId="17" xfId="0" applyNumberFormat="1" applyFont="1" applyFill="1" applyBorder="1" applyAlignment="1">
      <alignment horizontal="center"/>
    </xf>
    <xf numFmtId="165" fontId="2" fillId="6" borderId="18" xfId="0" applyNumberFormat="1" applyFont="1" applyFill="1" applyBorder="1" applyAlignment="1">
      <alignment horizontal="center"/>
    </xf>
    <xf numFmtId="0" fontId="2" fillId="6" borderId="18" xfId="0" applyFont="1" applyFill="1" applyBorder="1" applyAlignment="1">
      <alignment horizontal="center"/>
    </xf>
    <xf numFmtId="0" fontId="3" fillId="6" borderId="18" xfId="0" applyFont="1" applyFill="1" applyBorder="1" applyAlignment="1">
      <alignment horizontal="center"/>
    </xf>
    <xf numFmtId="4" fontId="1" fillId="6" borderId="18" xfId="0" applyNumberFormat="1" applyFont="1" applyFill="1" applyBorder="1" applyProtection="1">
      <protection locked="0"/>
    </xf>
    <xf numFmtId="4" fontId="4" fillId="6" borderId="19" xfId="0" applyNumberFormat="1" applyFont="1" applyFill="1" applyBorder="1"/>
    <xf numFmtId="165" fontId="15" fillId="6" borderId="6" xfId="0" applyNumberFormat="1" applyFont="1" applyFill="1" applyBorder="1" applyAlignment="1">
      <alignment horizontal="center"/>
    </xf>
    <xf numFmtId="165" fontId="15" fillId="6" borderId="0" xfId="0" applyNumberFormat="1" applyFont="1" applyFill="1" applyAlignment="1">
      <alignment horizontal="center"/>
    </xf>
    <xf numFmtId="0" fontId="15" fillId="6" borderId="0" xfId="0" applyFont="1" applyFill="1" applyAlignment="1">
      <alignment horizontal="center"/>
    </xf>
    <xf numFmtId="0" fontId="18" fillId="6" borderId="0" xfId="0" applyFont="1" applyFill="1" applyAlignment="1">
      <alignment horizontal="center"/>
    </xf>
    <xf numFmtId="4" fontId="19" fillId="6" borderId="0" xfId="0" applyNumberFormat="1" applyFont="1" applyFill="1" applyProtection="1">
      <protection locked="0"/>
    </xf>
    <xf numFmtId="4" fontId="15" fillId="6" borderId="3" xfId="0" applyNumberFormat="1" applyFont="1" applyFill="1" applyBorder="1"/>
    <xf numFmtId="0" fontId="2" fillId="0" borderId="6" xfId="0" applyFont="1" applyBorder="1" applyAlignment="1">
      <alignment horizontal="left"/>
    </xf>
    <xf numFmtId="0" fontId="2" fillId="0" borderId="0" xfId="0" applyFont="1" applyAlignment="1">
      <alignment horizontal="right" vertical="center"/>
    </xf>
    <xf numFmtId="0" fontId="2" fillId="2" borderId="4" xfId="0" applyFont="1" applyFill="1" applyBorder="1" applyAlignment="1">
      <alignment horizontal="left" vertical="center"/>
    </xf>
    <xf numFmtId="0" fontId="1" fillId="0" borderId="8" xfId="0" applyFont="1" applyBorder="1" applyAlignment="1">
      <alignment horizontal="right"/>
    </xf>
    <xf numFmtId="0" fontId="1" fillId="0" borderId="3" xfId="0" applyFont="1" applyBorder="1" applyAlignment="1">
      <alignment horizontal="center"/>
    </xf>
    <xf numFmtId="0" fontId="2" fillId="0" borderId="3" xfId="0" applyFont="1" applyBorder="1" applyAlignment="1">
      <alignment horizontal="right" vertical="center"/>
    </xf>
    <xf numFmtId="44" fontId="2" fillId="2" borderId="4" xfId="1" applyFont="1" applyFill="1" applyBorder="1" applyAlignment="1" applyProtection="1">
      <alignment horizontal="left"/>
    </xf>
    <xf numFmtId="14" fontId="2" fillId="2" borderId="4" xfId="0" applyNumberFormat="1" applyFont="1" applyFill="1" applyBorder="1" applyAlignment="1">
      <alignment horizontal="right"/>
    </xf>
    <xf numFmtId="165" fontId="2" fillId="4" borderId="6" xfId="0" applyNumberFormat="1" applyFont="1" applyFill="1" applyBorder="1" applyAlignment="1">
      <alignment horizontal="center"/>
    </xf>
    <xf numFmtId="0" fontId="1" fillId="0" borderId="1" xfId="0" applyFont="1" applyBorder="1" applyAlignment="1">
      <alignment horizontal="center"/>
    </xf>
    <xf numFmtId="165" fontId="2" fillId="4" borderId="0" xfId="0" applyNumberFormat="1" applyFont="1" applyFill="1" applyAlignment="1">
      <alignment horizontal="center"/>
    </xf>
    <xf numFmtId="0" fontId="2" fillId="4" borderId="0" xfId="0" applyFont="1" applyFill="1" applyAlignment="1">
      <alignment horizontal="center"/>
    </xf>
    <xf numFmtId="0" fontId="3" fillId="4" borderId="0" xfId="0" applyFont="1" applyFill="1" applyAlignment="1">
      <alignment horizontal="center"/>
    </xf>
    <xf numFmtId="0" fontId="3" fillId="0" borderId="0" xfId="0" applyFont="1" applyAlignment="1">
      <alignment horizontal="center"/>
    </xf>
    <xf numFmtId="0" fontId="2" fillId="2" borderId="2" xfId="0" applyFont="1" applyFill="1" applyBorder="1" applyAlignment="1">
      <alignment horizontal="right"/>
    </xf>
    <xf numFmtId="4" fontId="1" fillId="4" borderId="0" xfId="0" applyNumberFormat="1" applyFont="1" applyFill="1"/>
    <xf numFmtId="44" fontId="2" fillId="2" borderId="2" xfId="1" applyFont="1" applyFill="1" applyBorder="1" applyAlignment="1" applyProtection="1">
      <alignment horizontal="right"/>
    </xf>
    <xf numFmtId="164" fontId="1" fillId="0" borderId="18" xfId="0" applyNumberFormat="1" applyFont="1" applyBorder="1"/>
    <xf numFmtId="4" fontId="4" fillId="4" borderId="3" xfId="0" applyNumberFormat="1" applyFont="1" applyFill="1" applyBorder="1"/>
    <xf numFmtId="164" fontId="4" fillId="0" borderId="0" xfId="0" applyNumberFormat="1" applyFont="1"/>
    <xf numFmtId="0" fontId="15"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14" fillId="0" borderId="0" xfId="0" applyFont="1" applyAlignment="1">
      <alignment horizontal="left" vertical="top" wrapText="1"/>
    </xf>
    <xf numFmtId="0" fontId="16" fillId="5" borderId="0" xfId="0" applyFont="1" applyFill="1" applyAlignment="1">
      <alignment horizontal="center" vertical="center"/>
    </xf>
    <xf numFmtId="0" fontId="10" fillId="5" borderId="0" xfId="0" applyFont="1" applyFill="1" applyAlignment="1">
      <alignment horizontal="center" vertical="center"/>
    </xf>
    <xf numFmtId="0" fontId="17" fillId="5" borderId="0" xfId="0" applyFont="1" applyFill="1" applyAlignment="1">
      <alignment horizontal="center" vertical="center"/>
    </xf>
    <xf numFmtId="0" fontId="13" fillId="2" borderId="11" xfId="0" applyFont="1" applyFill="1" applyBorder="1" applyAlignment="1" applyProtection="1">
      <alignment horizontal="left" vertical="top"/>
      <protection locked="0"/>
    </xf>
    <xf numFmtId="0" fontId="13" fillId="2" borderId="12" xfId="0" applyFont="1" applyFill="1" applyBorder="1" applyAlignment="1" applyProtection="1">
      <alignment horizontal="left" vertical="top"/>
      <protection locked="0"/>
    </xf>
    <xf numFmtId="0" fontId="13" fillId="2" borderId="13"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65" fontId="2" fillId="4" borderId="11" xfId="0" applyNumberFormat="1" applyFont="1" applyFill="1" applyBorder="1" applyAlignment="1">
      <alignment horizontal="center" vertical="center"/>
    </xf>
    <xf numFmtId="165" fontId="2" fillId="4" borderId="13" xfId="0" applyNumberFormat="1" applyFont="1" applyFill="1" applyBorder="1" applyAlignment="1">
      <alignment horizontal="center" vertical="center"/>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167" fontId="2" fillId="0" borderId="14" xfId="0" applyNumberFormat="1" applyFont="1" applyBorder="1" applyAlignment="1">
      <alignment horizontal="center"/>
    </xf>
    <xf numFmtId="167" fontId="2" fillId="0" borderId="15" xfId="0" applyNumberFormat="1" applyFont="1" applyBorder="1" applyAlignment="1">
      <alignment horizontal="center"/>
    </xf>
    <xf numFmtId="167" fontId="2" fillId="0" borderId="0" xfId="0" applyNumberFormat="1" applyFont="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11" fillId="3" borderId="5" xfId="0" applyFont="1" applyFill="1" applyBorder="1" applyAlignment="1">
      <alignment horizontal="center" vertical="top"/>
    </xf>
    <xf numFmtId="0" fontId="10" fillId="3" borderId="6" xfId="0" applyFont="1" applyFill="1" applyBorder="1" applyAlignment="1">
      <alignment horizontal="center" vertical="top"/>
    </xf>
    <xf numFmtId="0" fontId="10" fillId="3" borderId="7" xfId="0" applyFont="1" applyFill="1" applyBorder="1" applyAlignment="1">
      <alignment horizontal="center" vertical="top"/>
    </xf>
    <xf numFmtId="0" fontId="11" fillId="3" borderId="8" xfId="0" applyFont="1" applyFill="1" applyBorder="1" applyAlignment="1">
      <alignment horizontal="center" vertical="top"/>
    </xf>
    <xf numFmtId="0" fontId="10" fillId="3" borderId="3" xfId="0" applyFont="1" applyFill="1" applyBorder="1" applyAlignment="1">
      <alignment horizontal="center" vertical="top"/>
    </xf>
    <xf numFmtId="0" fontId="10" fillId="3" borderId="9" xfId="0" applyFont="1" applyFill="1" applyBorder="1" applyAlignment="1">
      <alignment horizontal="center" vertical="top"/>
    </xf>
    <xf numFmtId="0" fontId="13" fillId="2" borderId="11" xfId="0" applyFont="1" applyFill="1" applyBorder="1" applyAlignment="1">
      <alignment horizontal="lef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2"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3" xfId="0" applyFont="1" applyFill="1" applyBorder="1" applyAlignment="1">
      <alignment horizontal="left" vertical="center"/>
    </xf>
    <xf numFmtId="165" fontId="2" fillId="4" borderId="11" xfId="0" applyNumberFormat="1" applyFont="1" applyFill="1" applyBorder="1" applyAlignment="1">
      <alignment horizontal="center"/>
    </xf>
    <xf numFmtId="165" fontId="2" fillId="4" borderId="13" xfId="0" applyNumberFormat="1" applyFont="1" applyFill="1" applyBorder="1" applyAlignment="1">
      <alignment horizontal="center"/>
    </xf>
    <xf numFmtId="0" fontId="2" fillId="4" borderId="17" xfId="0" applyFont="1" applyFill="1" applyBorder="1" applyAlignment="1">
      <alignment horizontal="center" wrapText="1"/>
    </xf>
    <xf numFmtId="0" fontId="2" fillId="4" borderId="18" xfId="0" applyFont="1" applyFill="1" applyBorder="1" applyAlignment="1">
      <alignment horizontal="center" wrapText="1"/>
    </xf>
    <xf numFmtId="0" fontId="2" fillId="4" borderId="19" xfId="0" applyFont="1" applyFill="1" applyBorder="1" applyAlignment="1">
      <alignment horizontal="center" wrapText="1"/>
    </xf>
    <xf numFmtId="0" fontId="8" fillId="4" borderId="1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1540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25398</xdr:colOff>
      <xdr:row>0</xdr:row>
      <xdr:rowOff>152400</xdr:rowOff>
    </xdr:from>
    <xdr:to>
      <xdr:col>9</xdr:col>
      <xdr:colOff>745065</xdr:colOff>
      <xdr:row>1</xdr:row>
      <xdr:rowOff>7187</xdr:rowOff>
    </xdr:to>
    <xdr:pic>
      <xdr:nvPicPr>
        <xdr:cNvPr id="3" name="Picture 2">
          <a:extLst>
            <a:ext uri="{FF2B5EF4-FFF2-40B4-BE49-F238E27FC236}">
              <a16:creationId xmlns:a16="http://schemas.microsoft.com/office/drawing/2014/main" id="{88CB834C-4D28-C752-8295-015092479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0865" y="152400"/>
          <a:ext cx="3606800" cy="7945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8F8C-6935-48E1-B1BB-DEC4D2C55969}">
  <sheetPr>
    <pageSetUpPr fitToPage="1"/>
  </sheetPr>
  <dimension ref="B1:Q68"/>
  <sheetViews>
    <sheetView showGridLines="0" tabSelected="1" zoomScale="150" zoomScaleNormal="150" workbookViewId="0">
      <selection activeCell="J13" sqref="J13"/>
    </sheetView>
  </sheetViews>
  <sheetFormatPr baseColWidth="10" defaultColWidth="8.83203125" defaultRowHeight="14" x14ac:dyDescent="0.15"/>
  <cols>
    <col min="1" max="1" width="0.6640625" style="15" customWidth="1"/>
    <col min="2" max="2" width="0.83203125" style="15" customWidth="1"/>
    <col min="3" max="3" width="12.1640625" style="16" customWidth="1"/>
    <col min="4" max="4" width="16" style="17" customWidth="1"/>
    <col min="5" max="5" width="11.6640625" style="17" customWidth="1"/>
    <col min="6" max="6" width="1.1640625" style="17" customWidth="1"/>
    <col min="7" max="7" width="22" style="15" customWidth="1"/>
    <col min="8" max="8" width="13.6640625" style="15" customWidth="1"/>
    <col min="9" max="9" width="1" style="15" customWidth="1"/>
    <col min="10" max="10" width="19.6640625" style="15" customWidth="1"/>
    <col min="11" max="11" width="13.6640625" style="15" customWidth="1"/>
    <col min="12" max="12" width="0.83203125" style="15" customWidth="1"/>
    <col min="13" max="13" width="12.33203125" style="15" customWidth="1"/>
    <col min="14" max="14" width="1.1640625" style="15" customWidth="1"/>
    <col min="15" max="15" width="0.83203125" style="15" customWidth="1"/>
    <col min="16" max="16" width="8.83203125" style="15"/>
    <col min="17" max="17" width="11.1640625" style="15" customWidth="1"/>
    <col min="18" max="16384" width="8.83203125" style="15"/>
  </cols>
  <sheetData>
    <row r="1" spans="2:17" ht="74" customHeight="1" x14ac:dyDescent="0.15"/>
    <row r="2" spans="2:17" s="3" customFormat="1" ht="28" customHeight="1" x14ac:dyDescent="0.15">
      <c r="B2" s="129" t="s">
        <v>33</v>
      </c>
      <c r="C2" s="130"/>
      <c r="D2" s="130"/>
      <c r="E2" s="130"/>
      <c r="F2" s="130"/>
      <c r="G2" s="130"/>
      <c r="H2" s="130"/>
      <c r="I2" s="130"/>
      <c r="J2" s="130"/>
      <c r="K2" s="130"/>
      <c r="L2" s="130"/>
      <c r="M2" s="130"/>
      <c r="N2" s="130"/>
      <c r="O2" s="1"/>
      <c r="P2" s="2"/>
      <c r="Q2" s="2"/>
    </row>
    <row r="3" spans="2:17" s="3" customFormat="1" ht="21.75" customHeight="1" x14ac:dyDescent="0.15">
      <c r="B3" s="131" t="s">
        <v>41</v>
      </c>
      <c r="C3" s="130"/>
      <c r="D3" s="130"/>
      <c r="E3" s="130"/>
      <c r="F3" s="130"/>
      <c r="G3" s="130"/>
      <c r="H3" s="130"/>
      <c r="I3" s="130"/>
      <c r="J3" s="130"/>
      <c r="K3" s="130"/>
      <c r="L3" s="130"/>
      <c r="M3" s="130"/>
      <c r="N3" s="130"/>
      <c r="O3" s="1"/>
      <c r="P3" s="2"/>
      <c r="Q3" s="2"/>
    </row>
    <row r="4" spans="2:17" s="3" customFormat="1" ht="13.5" customHeight="1" thickBot="1" x14ac:dyDescent="0.2">
      <c r="B4" s="18"/>
      <c r="C4" s="19"/>
      <c r="D4" s="19"/>
      <c r="E4" s="19"/>
      <c r="F4" s="19"/>
      <c r="G4" s="19"/>
      <c r="H4" s="19"/>
      <c r="I4" s="19"/>
      <c r="J4" s="19"/>
      <c r="K4" s="19"/>
      <c r="L4" s="19"/>
      <c r="M4" s="19"/>
      <c r="N4" s="19"/>
      <c r="O4" s="1"/>
      <c r="P4" s="2"/>
      <c r="Q4" s="2"/>
    </row>
    <row r="5" spans="2:17" s="3" customFormat="1" ht="3" customHeight="1" thickBot="1" x14ac:dyDescent="0.2">
      <c r="B5" s="18"/>
      <c r="C5" s="20"/>
      <c r="D5" s="21"/>
      <c r="E5" s="21"/>
      <c r="F5" s="21"/>
      <c r="G5" s="21"/>
      <c r="H5" s="21"/>
      <c r="I5" s="21"/>
      <c r="J5" s="21"/>
      <c r="K5" s="21"/>
      <c r="L5" s="21"/>
      <c r="M5" s="21"/>
      <c r="N5" s="22"/>
      <c r="O5" s="1"/>
      <c r="P5" s="2"/>
      <c r="Q5" s="2"/>
    </row>
    <row r="6" spans="2:17" s="3" customFormat="1" ht="15.75" customHeight="1" thickBot="1" x14ac:dyDescent="0.2">
      <c r="B6" s="23"/>
      <c r="C6" s="24"/>
      <c r="D6" s="25"/>
      <c r="E6" s="25" t="s">
        <v>12</v>
      </c>
      <c r="F6" s="25"/>
      <c r="G6" s="132"/>
      <c r="H6" s="133"/>
      <c r="I6" s="134"/>
      <c r="J6" s="25" t="s">
        <v>13</v>
      </c>
      <c r="K6" s="26" t="s">
        <v>14</v>
      </c>
      <c r="L6" s="27"/>
      <c r="M6" s="27"/>
      <c r="N6" s="28"/>
      <c r="O6" s="1"/>
      <c r="P6" s="2"/>
      <c r="Q6" s="2"/>
    </row>
    <row r="7" spans="2:17" s="3" customFormat="1" ht="4.5" customHeight="1" thickBot="1" x14ac:dyDescent="0.2">
      <c r="B7" s="23"/>
      <c r="C7" s="24"/>
      <c r="D7" s="25"/>
      <c r="E7" s="25"/>
      <c r="F7" s="25"/>
      <c r="G7" s="25"/>
      <c r="H7" s="25"/>
      <c r="I7" s="25"/>
      <c r="J7" s="25"/>
      <c r="K7" s="27"/>
      <c r="L7" s="27"/>
      <c r="M7" s="27"/>
      <c r="N7" s="28"/>
      <c r="O7" s="1"/>
      <c r="P7" s="2"/>
      <c r="Q7" s="2"/>
    </row>
    <row r="8" spans="2:17" s="4" customFormat="1" thickBot="1" x14ac:dyDescent="0.2">
      <c r="C8" s="29"/>
      <c r="D8" s="6"/>
      <c r="E8" s="25" t="s">
        <v>3</v>
      </c>
      <c r="F8" s="25"/>
      <c r="G8" s="135"/>
      <c r="H8" s="136"/>
      <c r="I8" s="136"/>
      <c r="J8" s="136"/>
      <c r="K8" s="137"/>
      <c r="N8" s="30"/>
    </row>
    <row r="9" spans="2:17" s="4" customFormat="1" ht="3" customHeight="1" thickBot="1" x14ac:dyDescent="0.2">
      <c r="C9" s="31"/>
      <c r="D9" s="32"/>
      <c r="E9" s="33"/>
      <c r="F9" s="33"/>
      <c r="G9" s="34"/>
      <c r="H9" s="34"/>
      <c r="I9" s="34"/>
      <c r="J9" s="34"/>
      <c r="K9" s="34"/>
      <c r="L9" s="35"/>
      <c r="M9" s="35"/>
      <c r="N9" s="36"/>
    </row>
    <row r="10" spans="2:17" s="4" customFormat="1" thickBot="1" x14ac:dyDescent="0.2">
      <c r="C10" s="5"/>
      <c r="D10" s="6"/>
      <c r="E10" s="25"/>
      <c r="F10" s="25"/>
      <c r="G10" s="6"/>
      <c r="H10" s="6"/>
      <c r="I10" s="6"/>
      <c r="J10" s="6"/>
      <c r="K10" s="6"/>
    </row>
    <row r="11" spans="2:17" s="4" customFormat="1" ht="13" x14ac:dyDescent="0.15">
      <c r="C11" s="37"/>
      <c r="D11" s="37"/>
      <c r="E11" s="38"/>
      <c r="F11" s="38"/>
      <c r="G11" s="39"/>
      <c r="H11" s="40" t="s">
        <v>39</v>
      </c>
      <c r="I11" s="41"/>
      <c r="J11" s="105" t="s">
        <v>42</v>
      </c>
      <c r="K11" s="42"/>
      <c r="L11" s="43"/>
      <c r="M11" s="43"/>
    </row>
    <row r="12" spans="2:17" s="4" customFormat="1" ht="3" customHeight="1" thickBot="1" x14ac:dyDescent="0.2">
      <c r="C12" s="37"/>
      <c r="D12" s="37"/>
      <c r="E12" s="38"/>
      <c r="F12" s="38"/>
      <c r="G12" s="44"/>
      <c r="H12" s="45"/>
      <c r="I12" s="43"/>
      <c r="J12" s="46"/>
      <c r="K12" s="47"/>
      <c r="L12" s="43"/>
      <c r="M12" s="43"/>
    </row>
    <row r="13" spans="2:17" s="4" customFormat="1" thickBot="1" x14ac:dyDescent="0.2">
      <c r="C13" s="37"/>
      <c r="D13" s="37"/>
      <c r="E13" s="38"/>
      <c r="F13" s="38"/>
      <c r="G13" s="44"/>
      <c r="H13" s="45" t="s">
        <v>31</v>
      </c>
      <c r="I13" s="43"/>
      <c r="J13" s="48"/>
      <c r="K13" s="49"/>
      <c r="L13" s="43"/>
      <c r="M13" s="43"/>
    </row>
    <row r="14" spans="2:17" s="4" customFormat="1" ht="2.25" customHeight="1" thickBot="1" x14ac:dyDescent="0.2">
      <c r="C14" s="37"/>
      <c r="D14" s="37"/>
      <c r="E14" s="38"/>
      <c r="F14" s="38"/>
      <c r="G14" s="44"/>
      <c r="H14" s="45"/>
      <c r="I14" s="43"/>
      <c r="J14" s="50"/>
      <c r="K14" s="49"/>
      <c r="L14" s="43"/>
      <c r="M14" s="43"/>
    </row>
    <row r="15" spans="2:17" s="4" customFormat="1" thickBot="1" x14ac:dyDescent="0.2">
      <c r="C15" s="37"/>
      <c r="D15" s="37"/>
      <c r="E15" s="38"/>
      <c r="F15" s="38"/>
      <c r="G15" s="44"/>
      <c r="H15" s="45" t="s">
        <v>34</v>
      </c>
      <c r="I15" s="43"/>
      <c r="J15" s="51"/>
      <c r="K15" s="49"/>
      <c r="L15" s="43"/>
      <c r="M15" s="43"/>
    </row>
    <row r="16" spans="2:17" s="4" customFormat="1" ht="3" customHeight="1" thickBot="1" x14ac:dyDescent="0.2">
      <c r="C16" s="37"/>
      <c r="D16" s="37"/>
      <c r="E16" s="38"/>
      <c r="F16" s="38"/>
      <c r="G16" s="44"/>
      <c r="H16" s="45"/>
      <c r="I16" s="43"/>
      <c r="J16" s="50"/>
      <c r="K16" s="49"/>
      <c r="L16" s="43"/>
      <c r="M16" s="43"/>
    </row>
    <row r="17" spans="3:15" s="4" customFormat="1" thickBot="1" x14ac:dyDescent="0.2">
      <c r="C17" s="37"/>
      <c r="D17" s="37"/>
      <c r="E17" s="38"/>
      <c r="F17" s="38"/>
      <c r="G17" s="44"/>
      <c r="H17" s="45" t="s">
        <v>32</v>
      </c>
      <c r="I17" s="43"/>
      <c r="J17" s="51"/>
      <c r="K17" s="47"/>
      <c r="L17" s="43"/>
      <c r="M17" s="43"/>
    </row>
    <row r="18" spans="3:15" s="4" customFormat="1" ht="13" x14ac:dyDescent="0.15">
      <c r="C18" s="37"/>
      <c r="D18" s="37"/>
      <c r="E18" s="38"/>
      <c r="F18" s="38"/>
      <c r="G18" s="44"/>
      <c r="H18" s="45"/>
      <c r="I18" s="43"/>
      <c r="J18" s="50"/>
      <c r="K18" s="47"/>
      <c r="L18" s="43"/>
      <c r="M18" s="43"/>
    </row>
    <row r="19" spans="3:15" s="4" customFormat="1" ht="13" x14ac:dyDescent="0.15">
      <c r="C19" s="37"/>
      <c r="D19" s="37"/>
      <c r="E19" s="38"/>
      <c r="F19" s="38"/>
      <c r="G19" s="44"/>
      <c r="H19" s="45" t="s">
        <v>9</v>
      </c>
      <c r="I19" s="43"/>
      <c r="J19" s="52">
        <f>IF(($K$6="Bank"),'Static Data - Hidden'!B6,'Static Data - Hidden'!B10)</f>
        <v>2.5000000000000001E-2</v>
      </c>
      <c r="K19" s="47"/>
      <c r="L19" s="43"/>
      <c r="M19" s="43"/>
    </row>
    <row r="20" spans="3:15" s="4" customFormat="1" thickBot="1" x14ac:dyDescent="0.2">
      <c r="C20" s="37"/>
      <c r="D20" s="37"/>
      <c r="E20" s="38"/>
      <c r="F20" s="38"/>
      <c r="G20" s="53"/>
      <c r="H20" s="54" t="s">
        <v>16</v>
      </c>
      <c r="I20" s="34"/>
      <c r="J20" s="55">
        <f>IF(($K$6="Bank"),'Static Data - Hidden'!B7,'Static Data - Hidden'!B11)</f>
        <v>6.3E-3</v>
      </c>
      <c r="K20" s="56"/>
      <c r="L20" s="43"/>
      <c r="M20" s="43"/>
    </row>
    <row r="21" spans="3:15" s="4" customFormat="1" thickBot="1" x14ac:dyDescent="0.2">
      <c r="C21" s="5"/>
      <c r="D21" s="6"/>
      <c r="E21" s="6"/>
      <c r="F21" s="6"/>
    </row>
    <row r="22" spans="3:15" s="4" customFormat="1" ht="15" customHeight="1" thickBot="1" x14ac:dyDescent="0.2">
      <c r="C22" s="138" t="s">
        <v>30</v>
      </c>
      <c r="D22" s="139"/>
      <c r="E22" s="140"/>
      <c r="F22" s="87"/>
      <c r="G22" s="141" t="s">
        <v>11</v>
      </c>
      <c r="H22" s="142"/>
      <c r="I22" s="93"/>
      <c r="J22" s="139" t="s">
        <v>10</v>
      </c>
      <c r="K22" s="140"/>
      <c r="L22" s="99"/>
      <c r="M22" s="143" t="s">
        <v>21</v>
      </c>
      <c r="N22" s="7"/>
      <c r="O22" s="7"/>
    </row>
    <row r="23" spans="3:15" s="4" customFormat="1" ht="15" customHeight="1" x14ac:dyDescent="0.15">
      <c r="C23" s="57"/>
      <c r="D23" s="38"/>
      <c r="E23" s="58"/>
      <c r="F23" s="88"/>
      <c r="G23" s="146">
        <f>J19</f>
        <v>2.5000000000000001E-2</v>
      </c>
      <c r="H23" s="147"/>
      <c r="I23" s="94"/>
      <c r="J23" s="148">
        <f>J20</f>
        <v>6.3E-3</v>
      </c>
      <c r="K23" s="147"/>
      <c r="L23" s="100"/>
      <c r="M23" s="144"/>
      <c r="N23" s="7"/>
    </row>
    <row r="24" spans="3:15" s="4" customFormat="1" ht="15" customHeight="1" x14ac:dyDescent="0.15">
      <c r="C24" s="57"/>
      <c r="D24" s="38"/>
      <c r="E24" s="58"/>
      <c r="F24" s="89"/>
      <c r="G24" s="59"/>
      <c r="H24" s="60"/>
      <c r="I24" s="95"/>
      <c r="J24" s="61"/>
      <c r="K24" s="60"/>
      <c r="L24" s="101"/>
      <c r="M24" s="144"/>
      <c r="N24" s="7"/>
      <c r="O24" s="7"/>
    </row>
    <row r="25" spans="3:15" s="6" customFormat="1" ht="15" customHeight="1" x14ac:dyDescent="0.15">
      <c r="C25" s="57"/>
      <c r="D25" s="62"/>
      <c r="E25" s="60" t="s">
        <v>5</v>
      </c>
      <c r="F25" s="89"/>
      <c r="G25" s="59" t="s">
        <v>22</v>
      </c>
      <c r="H25" s="60" t="s">
        <v>0</v>
      </c>
      <c r="I25" s="95"/>
      <c r="J25" s="61" t="s">
        <v>22</v>
      </c>
      <c r="K25" s="60" t="s">
        <v>0</v>
      </c>
      <c r="L25" s="101"/>
      <c r="M25" s="144"/>
      <c r="N25" s="7"/>
      <c r="O25" s="7"/>
    </row>
    <row r="26" spans="3:15" s="6" customFormat="1" ht="15.75" customHeight="1" thickBot="1" x14ac:dyDescent="0.2">
      <c r="C26" s="63" t="s">
        <v>1</v>
      </c>
      <c r="D26" s="64" t="s">
        <v>19</v>
      </c>
      <c r="E26" s="65" t="s">
        <v>6</v>
      </c>
      <c r="F26" s="90"/>
      <c r="G26" s="66" t="s">
        <v>29</v>
      </c>
      <c r="H26" s="65" t="s">
        <v>4</v>
      </c>
      <c r="I26" s="96"/>
      <c r="J26" s="67" t="s">
        <v>28</v>
      </c>
      <c r="K26" s="65" t="s">
        <v>4</v>
      </c>
      <c r="L26" s="102"/>
      <c r="M26" s="145"/>
      <c r="N26" s="8"/>
      <c r="O26" s="8"/>
    </row>
    <row r="27" spans="3:15" s="4" customFormat="1" ht="13" x14ac:dyDescent="0.15">
      <c r="C27" s="68">
        <v>46047</v>
      </c>
      <c r="D27" s="69"/>
      <c r="E27" s="70">
        <v>31</v>
      </c>
      <c r="F27" s="91"/>
      <c r="G27" s="71">
        <f t="shared" ref="G27:G53" si="0">IF(D27&gt;0,SUM($J$13-J27),0)</f>
        <v>0</v>
      </c>
      <c r="H27" s="72">
        <f t="shared" ref="H27:H53" si="1">SUM((G27*$J$19)/360)*D27</f>
        <v>0</v>
      </c>
      <c r="I27" s="97"/>
      <c r="J27" s="73"/>
      <c r="K27" s="72">
        <f t="shared" ref="K27:K53" si="2">SUM((J27*$J$20)/360)*D27</f>
        <v>0</v>
      </c>
      <c r="L27" s="103"/>
      <c r="M27" s="74">
        <f>H27+K27</f>
        <v>0</v>
      </c>
      <c r="N27" s="9"/>
      <c r="O27" s="9"/>
    </row>
    <row r="28" spans="3:15" s="4" customFormat="1" ht="13" x14ac:dyDescent="0.15">
      <c r="C28" s="68">
        <v>46078</v>
      </c>
      <c r="D28" s="69"/>
      <c r="E28" s="70">
        <v>28</v>
      </c>
      <c r="F28" s="91"/>
      <c r="G28" s="71">
        <f>IF(D28&gt;0,SUM($J$13-J28),0)</f>
        <v>0</v>
      </c>
      <c r="H28" s="72">
        <f t="shared" si="1"/>
        <v>0</v>
      </c>
      <c r="I28" s="97"/>
      <c r="J28" s="73"/>
      <c r="K28" s="72">
        <f t="shared" si="2"/>
        <v>0</v>
      </c>
      <c r="L28" s="103"/>
      <c r="M28" s="74">
        <f t="shared" ref="M28:M53" si="3">H28+K28</f>
        <v>0</v>
      </c>
      <c r="N28" s="9"/>
      <c r="O28" s="9"/>
    </row>
    <row r="29" spans="3:15" s="4" customFormat="1" ht="13" x14ac:dyDescent="0.15">
      <c r="C29" s="68">
        <v>46106</v>
      </c>
      <c r="D29" s="69"/>
      <c r="E29" s="70">
        <v>31</v>
      </c>
      <c r="F29" s="91"/>
      <c r="G29" s="71">
        <f t="shared" si="0"/>
        <v>0</v>
      </c>
      <c r="H29" s="72">
        <f t="shared" si="1"/>
        <v>0</v>
      </c>
      <c r="I29" s="97"/>
      <c r="J29" s="73"/>
      <c r="K29" s="72">
        <f t="shared" si="2"/>
        <v>0</v>
      </c>
      <c r="L29" s="103"/>
      <c r="M29" s="74">
        <f t="shared" si="3"/>
        <v>0</v>
      </c>
      <c r="N29" s="9"/>
      <c r="O29" s="9"/>
    </row>
    <row r="30" spans="3:15" s="4" customFormat="1" ht="13" x14ac:dyDescent="0.15">
      <c r="C30" s="68">
        <v>46137</v>
      </c>
      <c r="D30" s="69"/>
      <c r="E30" s="70">
        <v>30</v>
      </c>
      <c r="F30" s="91"/>
      <c r="G30" s="71">
        <f>IF(D30&gt;0,SUM($J$13-J30),0)</f>
        <v>0</v>
      </c>
      <c r="H30" s="72">
        <f t="shared" si="1"/>
        <v>0</v>
      </c>
      <c r="I30" s="97"/>
      <c r="J30" s="73"/>
      <c r="K30" s="72">
        <f t="shared" si="2"/>
        <v>0</v>
      </c>
      <c r="L30" s="103"/>
      <c r="M30" s="74">
        <f t="shared" si="3"/>
        <v>0</v>
      </c>
      <c r="N30" s="9"/>
      <c r="O30" s="9"/>
    </row>
    <row r="31" spans="3:15" s="4" customFormat="1" ht="13" x14ac:dyDescent="0.15">
      <c r="C31" s="68">
        <v>46167</v>
      </c>
      <c r="D31" s="69"/>
      <c r="E31" s="70">
        <v>31</v>
      </c>
      <c r="F31" s="91"/>
      <c r="G31" s="71">
        <f t="shared" si="0"/>
        <v>0</v>
      </c>
      <c r="H31" s="72">
        <f t="shared" si="1"/>
        <v>0</v>
      </c>
      <c r="I31" s="97"/>
      <c r="J31" s="73"/>
      <c r="K31" s="72">
        <f t="shared" si="2"/>
        <v>0</v>
      </c>
      <c r="L31" s="103"/>
      <c r="M31" s="74">
        <f t="shared" si="3"/>
        <v>0</v>
      </c>
      <c r="N31" s="9"/>
      <c r="O31" s="9"/>
    </row>
    <row r="32" spans="3:15" s="4" customFormat="1" ht="13" x14ac:dyDescent="0.15">
      <c r="C32" s="68">
        <v>46198</v>
      </c>
      <c r="D32" s="69"/>
      <c r="E32" s="70">
        <v>30</v>
      </c>
      <c r="F32" s="91"/>
      <c r="G32" s="71">
        <f t="shared" si="0"/>
        <v>0</v>
      </c>
      <c r="H32" s="72">
        <f t="shared" si="1"/>
        <v>0</v>
      </c>
      <c r="I32" s="97"/>
      <c r="J32" s="73"/>
      <c r="K32" s="72">
        <f t="shared" si="2"/>
        <v>0</v>
      </c>
      <c r="L32" s="103"/>
      <c r="M32" s="74">
        <f t="shared" si="3"/>
        <v>0</v>
      </c>
      <c r="N32" s="9"/>
      <c r="O32" s="9"/>
    </row>
    <row r="33" spans="3:15" s="4" customFormat="1" ht="13" x14ac:dyDescent="0.15">
      <c r="C33" s="68">
        <v>46229</v>
      </c>
      <c r="D33" s="69"/>
      <c r="E33" s="70">
        <v>31</v>
      </c>
      <c r="F33" s="91"/>
      <c r="G33" s="71">
        <f t="shared" si="0"/>
        <v>0</v>
      </c>
      <c r="H33" s="72">
        <f t="shared" si="1"/>
        <v>0</v>
      </c>
      <c r="I33" s="97"/>
      <c r="J33" s="73"/>
      <c r="K33" s="72">
        <f t="shared" si="2"/>
        <v>0</v>
      </c>
      <c r="L33" s="103"/>
      <c r="M33" s="74">
        <f t="shared" si="3"/>
        <v>0</v>
      </c>
      <c r="N33" s="9"/>
      <c r="O33" s="9"/>
    </row>
    <row r="34" spans="3:15" s="4" customFormat="1" ht="13" x14ac:dyDescent="0.15">
      <c r="C34" s="68">
        <v>46260</v>
      </c>
      <c r="D34" s="69"/>
      <c r="E34" s="70">
        <v>31</v>
      </c>
      <c r="F34" s="91"/>
      <c r="G34" s="71">
        <f t="shared" si="0"/>
        <v>0</v>
      </c>
      <c r="H34" s="72">
        <f t="shared" si="1"/>
        <v>0</v>
      </c>
      <c r="I34" s="97"/>
      <c r="J34" s="73"/>
      <c r="K34" s="72">
        <f t="shared" si="2"/>
        <v>0</v>
      </c>
      <c r="L34" s="103"/>
      <c r="M34" s="74">
        <f t="shared" si="3"/>
        <v>0</v>
      </c>
      <c r="N34" s="9"/>
      <c r="O34" s="9"/>
    </row>
    <row r="35" spans="3:15" s="4" customFormat="1" ht="13" x14ac:dyDescent="0.15">
      <c r="C35" s="68">
        <v>46291</v>
      </c>
      <c r="D35" s="69"/>
      <c r="E35" s="70">
        <v>30</v>
      </c>
      <c r="F35" s="91"/>
      <c r="G35" s="71">
        <f t="shared" si="0"/>
        <v>0</v>
      </c>
      <c r="H35" s="72">
        <f t="shared" si="1"/>
        <v>0</v>
      </c>
      <c r="I35" s="97"/>
      <c r="J35" s="73"/>
      <c r="K35" s="72">
        <f t="shared" si="2"/>
        <v>0</v>
      </c>
      <c r="L35" s="103"/>
      <c r="M35" s="74">
        <f t="shared" si="3"/>
        <v>0</v>
      </c>
      <c r="N35" s="9"/>
      <c r="O35" s="9"/>
    </row>
    <row r="36" spans="3:15" s="4" customFormat="1" ht="13" x14ac:dyDescent="0.15">
      <c r="C36" s="68">
        <v>46321</v>
      </c>
      <c r="D36" s="69"/>
      <c r="E36" s="70">
        <v>31</v>
      </c>
      <c r="F36" s="91"/>
      <c r="G36" s="71">
        <f t="shared" si="0"/>
        <v>0</v>
      </c>
      <c r="H36" s="72">
        <f t="shared" si="1"/>
        <v>0</v>
      </c>
      <c r="I36" s="97"/>
      <c r="J36" s="73"/>
      <c r="K36" s="72">
        <f t="shared" si="2"/>
        <v>0</v>
      </c>
      <c r="L36" s="103"/>
      <c r="M36" s="74">
        <f t="shared" si="3"/>
        <v>0</v>
      </c>
      <c r="N36" s="9"/>
      <c r="O36" s="9"/>
    </row>
    <row r="37" spans="3:15" s="4" customFormat="1" ht="13" x14ac:dyDescent="0.15">
      <c r="C37" s="68">
        <v>46352</v>
      </c>
      <c r="D37" s="69"/>
      <c r="E37" s="70">
        <v>30</v>
      </c>
      <c r="F37" s="91"/>
      <c r="G37" s="71">
        <f t="shared" si="0"/>
        <v>0</v>
      </c>
      <c r="H37" s="72">
        <f t="shared" si="1"/>
        <v>0</v>
      </c>
      <c r="I37" s="97"/>
      <c r="J37" s="73"/>
      <c r="K37" s="72">
        <f t="shared" si="2"/>
        <v>0</v>
      </c>
      <c r="L37" s="103"/>
      <c r="M37" s="74">
        <f t="shared" si="3"/>
        <v>0</v>
      </c>
      <c r="N37" s="9"/>
      <c r="O37" s="9"/>
    </row>
    <row r="38" spans="3:15" s="4" customFormat="1" ht="13" x14ac:dyDescent="0.15">
      <c r="C38" s="68">
        <v>46382</v>
      </c>
      <c r="D38" s="69"/>
      <c r="E38" s="70">
        <v>31</v>
      </c>
      <c r="F38" s="91"/>
      <c r="G38" s="71">
        <f t="shared" si="0"/>
        <v>0</v>
      </c>
      <c r="H38" s="72">
        <f t="shared" si="1"/>
        <v>0</v>
      </c>
      <c r="I38" s="97"/>
      <c r="J38" s="73"/>
      <c r="K38" s="72">
        <f t="shared" si="2"/>
        <v>0</v>
      </c>
      <c r="L38" s="103"/>
      <c r="M38" s="74">
        <f t="shared" si="3"/>
        <v>0</v>
      </c>
      <c r="N38" s="9"/>
      <c r="O38" s="9"/>
    </row>
    <row r="39" spans="3:15" s="4" customFormat="1" ht="13" x14ac:dyDescent="0.15">
      <c r="C39" s="68">
        <v>46413</v>
      </c>
      <c r="D39" s="69"/>
      <c r="E39" s="70">
        <v>31</v>
      </c>
      <c r="F39" s="91"/>
      <c r="G39" s="71">
        <f t="shared" si="0"/>
        <v>0</v>
      </c>
      <c r="H39" s="72">
        <f t="shared" si="1"/>
        <v>0</v>
      </c>
      <c r="I39" s="97"/>
      <c r="J39" s="73"/>
      <c r="K39" s="72">
        <f t="shared" si="2"/>
        <v>0</v>
      </c>
      <c r="L39" s="103"/>
      <c r="M39" s="74">
        <f t="shared" si="3"/>
        <v>0</v>
      </c>
      <c r="N39" s="9"/>
      <c r="O39" s="9"/>
    </row>
    <row r="40" spans="3:15" s="4" customFormat="1" ht="13" x14ac:dyDescent="0.15">
      <c r="C40" s="68">
        <v>46444</v>
      </c>
      <c r="D40" s="69"/>
      <c r="E40" s="70">
        <v>28</v>
      </c>
      <c r="F40" s="91"/>
      <c r="G40" s="71">
        <f t="shared" si="0"/>
        <v>0</v>
      </c>
      <c r="H40" s="72">
        <f t="shared" si="1"/>
        <v>0</v>
      </c>
      <c r="I40" s="97"/>
      <c r="J40" s="73"/>
      <c r="K40" s="72">
        <f t="shared" si="2"/>
        <v>0</v>
      </c>
      <c r="L40" s="103"/>
      <c r="M40" s="74">
        <f t="shared" si="3"/>
        <v>0</v>
      </c>
      <c r="N40" s="9"/>
      <c r="O40" s="9"/>
    </row>
    <row r="41" spans="3:15" s="4" customFormat="1" ht="13" x14ac:dyDescent="0.15">
      <c r="C41" s="68">
        <v>46472</v>
      </c>
      <c r="D41" s="69"/>
      <c r="E41" s="70">
        <v>31</v>
      </c>
      <c r="F41" s="91"/>
      <c r="G41" s="71">
        <f t="shared" si="0"/>
        <v>0</v>
      </c>
      <c r="H41" s="72">
        <f t="shared" si="1"/>
        <v>0</v>
      </c>
      <c r="I41" s="97"/>
      <c r="J41" s="73"/>
      <c r="K41" s="72">
        <f t="shared" si="2"/>
        <v>0</v>
      </c>
      <c r="L41" s="103"/>
      <c r="M41" s="74">
        <f t="shared" si="3"/>
        <v>0</v>
      </c>
      <c r="N41" s="9"/>
      <c r="O41" s="9"/>
    </row>
    <row r="42" spans="3:15" s="4" customFormat="1" ht="13" x14ac:dyDescent="0.15">
      <c r="C42" s="68">
        <v>46478</v>
      </c>
      <c r="D42" s="69"/>
      <c r="E42" s="70">
        <v>30</v>
      </c>
      <c r="F42" s="91"/>
      <c r="G42" s="71">
        <f t="shared" si="0"/>
        <v>0</v>
      </c>
      <c r="H42" s="72">
        <f t="shared" si="1"/>
        <v>0</v>
      </c>
      <c r="I42" s="97"/>
      <c r="J42" s="73"/>
      <c r="K42" s="72">
        <f t="shared" si="2"/>
        <v>0</v>
      </c>
      <c r="L42" s="103"/>
      <c r="M42" s="74">
        <f t="shared" si="3"/>
        <v>0</v>
      </c>
      <c r="N42" s="9"/>
      <c r="O42" s="9"/>
    </row>
    <row r="43" spans="3:15" s="4" customFormat="1" ht="13" x14ac:dyDescent="0.15">
      <c r="C43" s="68">
        <v>46508</v>
      </c>
      <c r="D43" s="69"/>
      <c r="E43" s="70">
        <v>31</v>
      </c>
      <c r="F43" s="91"/>
      <c r="G43" s="71">
        <f t="shared" si="0"/>
        <v>0</v>
      </c>
      <c r="H43" s="72">
        <f t="shared" si="1"/>
        <v>0</v>
      </c>
      <c r="I43" s="97"/>
      <c r="J43" s="73"/>
      <c r="K43" s="72">
        <f t="shared" si="2"/>
        <v>0</v>
      </c>
      <c r="L43" s="103"/>
      <c r="M43" s="74">
        <f t="shared" si="3"/>
        <v>0</v>
      </c>
      <c r="N43" s="9"/>
      <c r="O43" s="9"/>
    </row>
    <row r="44" spans="3:15" s="4" customFormat="1" ht="13" x14ac:dyDescent="0.15">
      <c r="C44" s="68">
        <v>46539</v>
      </c>
      <c r="D44" s="69"/>
      <c r="E44" s="70">
        <v>30</v>
      </c>
      <c r="F44" s="91"/>
      <c r="G44" s="71">
        <f t="shared" si="0"/>
        <v>0</v>
      </c>
      <c r="H44" s="72">
        <f t="shared" si="1"/>
        <v>0</v>
      </c>
      <c r="I44" s="97"/>
      <c r="J44" s="73"/>
      <c r="K44" s="72">
        <f t="shared" si="2"/>
        <v>0</v>
      </c>
      <c r="L44" s="103"/>
      <c r="M44" s="74">
        <f t="shared" si="3"/>
        <v>0</v>
      </c>
      <c r="N44" s="9"/>
      <c r="O44" s="9"/>
    </row>
    <row r="45" spans="3:15" s="4" customFormat="1" ht="13" x14ac:dyDescent="0.15">
      <c r="C45" s="68">
        <v>46569</v>
      </c>
      <c r="D45" s="69"/>
      <c r="E45" s="70">
        <v>31</v>
      </c>
      <c r="F45" s="91"/>
      <c r="G45" s="71">
        <f t="shared" si="0"/>
        <v>0</v>
      </c>
      <c r="H45" s="72">
        <f t="shared" si="1"/>
        <v>0</v>
      </c>
      <c r="I45" s="97"/>
      <c r="J45" s="73"/>
      <c r="K45" s="72">
        <f t="shared" si="2"/>
        <v>0</v>
      </c>
      <c r="L45" s="103"/>
      <c r="M45" s="74">
        <f t="shared" si="3"/>
        <v>0</v>
      </c>
      <c r="N45" s="9"/>
      <c r="O45" s="9"/>
    </row>
    <row r="46" spans="3:15" s="4" customFormat="1" ht="13" x14ac:dyDescent="0.15">
      <c r="C46" s="68">
        <v>46600</v>
      </c>
      <c r="D46" s="69"/>
      <c r="E46" s="70">
        <v>31</v>
      </c>
      <c r="F46" s="91"/>
      <c r="G46" s="71">
        <f t="shared" si="0"/>
        <v>0</v>
      </c>
      <c r="H46" s="72">
        <f t="shared" si="1"/>
        <v>0</v>
      </c>
      <c r="I46" s="97"/>
      <c r="J46" s="73"/>
      <c r="K46" s="72">
        <f t="shared" si="2"/>
        <v>0</v>
      </c>
      <c r="L46" s="103"/>
      <c r="M46" s="74">
        <f t="shared" si="3"/>
        <v>0</v>
      </c>
      <c r="N46" s="9"/>
      <c r="O46" s="9"/>
    </row>
    <row r="47" spans="3:15" s="4" customFormat="1" ht="13" x14ac:dyDescent="0.15">
      <c r="C47" s="68">
        <v>46631</v>
      </c>
      <c r="D47" s="69"/>
      <c r="E47" s="70">
        <v>30</v>
      </c>
      <c r="F47" s="91"/>
      <c r="G47" s="71">
        <f t="shared" si="0"/>
        <v>0</v>
      </c>
      <c r="H47" s="72">
        <f t="shared" si="1"/>
        <v>0</v>
      </c>
      <c r="I47" s="97"/>
      <c r="J47" s="73"/>
      <c r="K47" s="72">
        <f t="shared" si="2"/>
        <v>0</v>
      </c>
      <c r="L47" s="103"/>
      <c r="M47" s="74">
        <f t="shared" si="3"/>
        <v>0</v>
      </c>
      <c r="N47" s="9"/>
      <c r="O47" s="9"/>
    </row>
    <row r="48" spans="3:15" s="4" customFormat="1" ht="13" x14ac:dyDescent="0.15">
      <c r="C48" s="68">
        <v>46661</v>
      </c>
      <c r="D48" s="69"/>
      <c r="E48" s="70">
        <v>31</v>
      </c>
      <c r="F48" s="91"/>
      <c r="G48" s="71">
        <f t="shared" si="0"/>
        <v>0</v>
      </c>
      <c r="H48" s="72">
        <f t="shared" si="1"/>
        <v>0</v>
      </c>
      <c r="I48" s="97"/>
      <c r="J48" s="73"/>
      <c r="K48" s="72">
        <f t="shared" si="2"/>
        <v>0</v>
      </c>
      <c r="L48" s="103"/>
      <c r="M48" s="74">
        <f t="shared" si="3"/>
        <v>0</v>
      </c>
      <c r="N48" s="9"/>
      <c r="O48" s="9"/>
    </row>
    <row r="49" spans="3:15" s="4" customFormat="1" ht="13" x14ac:dyDescent="0.15">
      <c r="C49" s="68">
        <v>46692</v>
      </c>
      <c r="D49" s="69"/>
      <c r="E49" s="70">
        <v>30</v>
      </c>
      <c r="F49" s="91"/>
      <c r="G49" s="71">
        <f t="shared" si="0"/>
        <v>0</v>
      </c>
      <c r="H49" s="72">
        <f t="shared" si="1"/>
        <v>0</v>
      </c>
      <c r="I49" s="97"/>
      <c r="J49" s="73"/>
      <c r="K49" s="72">
        <f t="shared" si="2"/>
        <v>0</v>
      </c>
      <c r="L49" s="103"/>
      <c r="M49" s="74">
        <f t="shared" si="3"/>
        <v>0</v>
      </c>
      <c r="N49" s="9"/>
      <c r="O49" s="9"/>
    </row>
    <row r="50" spans="3:15" s="4" customFormat="1" ht="13" x14ac:dyDescent="0.15">
      <c r="C50" s="68">
        <v>46722</v>
      </c>
      <c r="D50" s="69"/>
      <c r="E50" s="70">
        <v>31</v>
      </c>
      <c r="F50" s="91"/>
      <c r="G50" s="71">
        <f t="shared" si="0"/>
        <v>0</v>
      </c>
      <c r="H50" s="72">
        <f t="shared" si="1"/>
        <v>0</v>
      </c>
      <c r="I50" s="97"/>
      <c r="J50" s="73"/>
      <c r="K50" s="72">
        <f t="shared" si="2"/>
        <v>0</v>
      </c>
      <c r="L50" s="103"/>
      <c r="M50" s="74">
        <f t="shared" si="3"/>
        <v>0</v>
      </c>
      <c r="N50" s="9"/>
      <c r="O50" s="9"/>
    </row>
    <row r="51" spans="3:15" s="4" customFormat="1" ht="13" x14ac:dyDescent="0.15">
      <c r="C51" s="68">
        <v>46753</v>
      </c>
      <c r="D51" s="69"/>
      <c r="E51" s="70">
        <v>31</v>
      </c>
      <c r="F51" s="91"/>
      <c r="G51" s="71">
        <f t="shared" si="0"/>
        <v>0</v>
      </c>
      <c r="H51" s="72">
        <f t="shared" si="1"/>
        <v>0</v>
      </c>
      <c r="I51" s="97"/>
      <c r="J51" s="73"/>
      <c r="K51" s="72">
        <f t="shared" si="2"/>
        <v>0</v>
      </c>
      <c r="L51" s="103"/>
      <c r="M51" s="74">
        <f t="shared" si="3"/>
        <v>0</v>
      </c>
      <c r="N51" s="9"/>
      <c r="O51" s="9"/>
    </row>
    <row r="52" spans="3:15" s="4" customFormat="1" ht="13" x14ac:dyDescent="0.15">
      <c r="C52" s="68">
        <v>46784</v>
      </c>
      <c r="D52" s="69"/>
      <c r="E52" s="70">
        <v>28</v>
      </c>
      <c r="F52" s="91"/>
      <c r="G52" s="71">
        <f t="shared" si="0"/>
        <v>0</v>
      </c>
      <c r="H52" s="72">
        <f t="shared" si="1"/>
        <v>0</v>
      </c>
      <c r="I52" s="97"/>
      <c r="J52" s="73"/>
      <c r="K52" s="72">
        <f t="shared" si="2"/>
        <v>0</v>
      </c>
      <c r="L52" s="103"/>
      <c r="M52" s="74">
        <f t="shared" si="3"/>
        <v>0</v>
      </c>
      <c r="N52" s="9"/>
      <c r="O52" s="9"/>
    </row>
    <row r="53" spans="3:15" s="4" customFormat="1" ht="13" x14ac:dyDescent="0.15">
      <c r="C53" s="68">
        <v>46813</v>
      </c>
      <c r="D53" s="69"/>
      <c r="E53" s="70">
        <v>31</v>
      </c>
      <c r="F53" s="91"/>
      <c r="G53" s="71">
        <f t="shared" si="0"/>
        <v>0</v>
      </c>
      <c r="H53" s="72">
        <f t="shared" si="1"/>
        <v>0</v>
      </c>
      <c r="I53" s="97"/>
      <c r="J53" s="73"/>
      <c r="K53" s="72">
        <f t="shared" si="2"/>
        <v>0</v>
      </c>
      <c r="L53" s="103"/>
      <c r="M53" s="74">
        <f t="shared" si="3"/>
        <v>0</v>
      </c>
      <c r="N53" s="9"/>
      <c r="O53" s="9"/>
    </row>
    <row r="54" spans="3:15" s="4" customFormat="1" thickBot="1" x14ac:dyDescent="0.2">
      <c r="C54" s="63" t="s">
        <v>20</v>
      </c>
      <c r="D54" s="75">
        <f>SUM(D27:D53)</f>
        <v>0</v>
      </c>
      <c r="E54" s="76"/>
      <c r="F54" s="92"/>
      <c r="G54" s="53"/>
      <c r="H54" s="77">
        <f>SUM(H27:H53)</f>
        <v>0</v>
      </c>
      <c r="I54" s="98"/>
      <c r="J54" s="34"/>
      <c r="K54" s="77">
        <f>SUM(K27:K53)</f>
        <v>0</v>
      </c>
      <c r="L54" s="104"/>
      <c r="M54" s="78">
        <f>H54+K54</f>
        <v>0</v>
      </c>
      <c r="N54" s="10"/>
      <c r="O54" s="10"/>
    </row>
    <row r="55" spans="3:15" s="4" customFormat="1" thickBot="1" x14ac:dyDescent="0.2">
      <c r="C55" s="5"/>
      <c r="E55" s="6"/>
      <c r="F55" s="6"/>
    </row>
    <row r="56" spans="3:15" s="4" customFormat="1" ht="23" customHeight="1" thickBot="1" x14ac:dyDescent="0.2">
      <c r="C56" s="5"/>
      <c r="D56" s="43"/>
      <c r="E56" s="125" t="s">
        <v>36</v>
      </c>
      <c r="F56" s="126"/>
      <c r="G56" s="126"/>
      <c r="H56" s="126"/>
      <c r="I56" s="126"/>
      <c r="J56" s="126"/>
      <c r="K56" s="126"/>
      <c r="L56" s="127"/>
      <c r="M56" s="43"/>
    </row>
    <row r="57" spans="3:15" s="4" customFormat="1" ht="13" x14ac:dyDescent="0.15">
      <c r="D57" s="43"/>
      <c r="E57" s="79"/>
      <c r="F57" s="80"/>
      <c r="G57" s="43"/>
      <c r="H57" s="43"/>
      <c r="I57" s="81"/>
      <c r="J57" s="82"/>
      <c r="K57" s="43"/>
      <c r="L57" s="47"/>
      <c r="M57" s="43"/>
    </row>
    <row r="58" spans="3:15" s="4" customFormat="1" ht="13" x14ac:dyDescent="0.15">
      <c r="D58" s="43"/>
      <c r="E58" s="79"/>
      <c r="F58" s="80"/>
      <c r="G58" s="43"/>
      <c r="H58" s="43"/>
      <c r="I58" s="81" t="s">
        <v>37</v>
      </c>
      <c r="J58" s="82">
        <f>J13</f>
        <v>0</v>
      </c>
      <c r="K58" s="43"/>
      <c r="L58" s="47"/>
      <c r="M58" s="43"/>
    </row>
    <row r="59" spans="3:15" s="4" customFormat="1" ht="13" x14ac:dyDescent="0.15">
      <c r="D59" s="43"/>
      <c r="E59" s="79"/>
      <c r="F59" s="80"/>
      <c r="G59" s="43"/>
      <c r="H59" s="43"/>
      <c r="I59" s="81" t="s">
        <v>23</v>
      </c>
      <c r="J59" s="82">
        <f>H54</f>
        <v>0</v>
      </c>
      <c r="K59" s="43"/>
      <c r="L59" s="47"/>
      <c r="M59" s="43"/>
    </row>
    <row r="60" spans="3:15" s="4" customFormat="1" thickBot="1" x14ac:dyDescent="0.2">
      <c r="D60" s="43"/>
      <c r="E60" s="79"/>
      <c r="F60" s="80"/>
      <c r="G60" s="43"/>
      <c r="H60" s="43"/>
      <c r="I60" s="81" t="s">
        <v>24</v>
      </c>
      <c r="J60" s="83">
        <f>K54</f>
        <v>0</v>
      </c>
      <c r="K60" s="43"/>
      <c r="L60" s="47"/>
      <c r="M60" s="43"/>
    </row>
    <row r="61" spans="3:15" s="4" customFormat="1" ht="16" customHeight="1" thickTop="1" thickBot="1" x14ac:dyDescent="0.2">
      <c r="C61" s="5"/>
      <c r="D61" s="38"/>
      <c r="E61" s="84"/>
      <c r="F61" s="85"/>
      <c r="G61" s="34"/>
      <c r="H61" s="34"/>
      <c r="I61" s="54" t="s">
        <v>25</v>
      </c>
      <c r="J61" s="86">
        <f>SUM(J58:J60)</f>
        <v>0</v>
      </c>
      <c r="K61" s="34"/>
      <c r="L61" s="56"/>
      <c r="M61" s="43"/>
    </row>
    <row r="62" spans="3:15" s="4" customFormat="1" ht="13" x14ac:dyDescent="0.15">
      <c r="C62" s="5"/>
      <c r="D62" s="38"/>
      <c r="E62" s="38"/>
      <c r="F62" s="38"/>
      <c r="G62" s="43"/>
      <c r="H62" s="43"/>
      <c r="I62" s="43"/>
      <c r="J62" s="43"/>
      <c r="K62" s="43"/>
      <c r="L62" s="43"/>
      <c r="M62" s="82"/>
    </row>
    <row r="63" spans="3:15" s="4" customFormat="1" ht="105.75" customHeight="1" x14ac:dyDescent="0.15">
      <c r="C63" s="128" t="s">
        <v>35</v>
      </c>
      <c r="D63" s="128"/>
      <c r="E63" s="128"/>
      <c r="F63" s="128"/>
      <c r="G63" s="128"/>
      <c r="H63" s="128"/>
      <c r="I63" s="128"/>
      <c r="J63" s="128"/>
      <c r="K63" s="128"/>
      <c r="L63" s="128"/>
      <c r="M63" s="128"/>
    </row>
    <row r="64" spans="3:15" s="4" customFormat="1" ht="3" customHeight="1" x14ac:dyDescent="0.15">
      <c r="C64" s="11"/>
      <c r="D64" s="3" t="s">
        <v>2</v>
      </c>
      <c r="E64" s="3"/>
      <c r="F64" s="3"/>
      <c r="G64" s="3"/>
      <c r="H64" s="3"/>
      <c r="I64" s="3"/>
      <c r="J64" s="3"/>
      <c r="K64" s="3"/>
      <c r="L64" s="3"/>
      <c r="M64" s="3"/>
    </row>
    <row r="65" spans="3:6" s="4" customFormat="1" ht="13" x14ac:dyDescent="0.15">
      <c r="C65" s="5"/>
      <c r="D65" s="6"/>
    </row>
    <row r="66" spans="3:6" s="4" customFormat="1" ht="13" x14ac:dyDescent="0.15">
      <c r="C66" s="5"/>
      <c r="D66" s="6"/>
      <c r="E66" s="6"/>
      <c r="F66" s="6"/>
    </row>
    <row r="67" spans="3:6" s="4" customFormat="1" ht="13" x14ac:dyDescent="0.15">
      <c r="C67" s="5"/>
      <c r="D67" s="6"/>
      <c r="E67" s="6"/>
      <c r="F67" s="6"/>
    </row>
    <row r="68" spans="3:6" s="4" customFormat="1" ht="13" x14ac:dyDescent="0.15">
      <c r="C68" s="5"/>
      <c r="D68" s="6"/>
      <c r="E68" s="6"/>
      <c r="F68" s="6"/>
    </row>
  </sheetData>
  <sheetProtection sheet="1" objects="1" scenarios="1"/>
  <dataConsolidate/>
  <mergeCells count="12">
    <mergeCell ref="E56:L56"/>
    <mergeCell ref="C63:M63"/>
    <mergeCell ref="B2:N2"/>
    <mergeCell ref="B3:N3"/>
    <mergeCell ref="G6:I6"/>
    <mergeCell ref="G8:K8"/>
    <mergeCell ref="C22:E22"/>
    <mergeCell ref="G22:H22"/>
    <mergeCell ref="J22:K22"/>
    <mergeCell ref="M22:M26"/>
    <mergeCell ref="G23:H23"/>
    <mergeCell ref="J23:K23"/>
  </mergeCells>
  <dataValidations count="11">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J17" xr:uid="{C8BD1C8D-2CE3-416C-86BF-AAC669677F01}">
      <formula1>46023</formula1>
      <formula2>46843</formula2>
    </dataValidation>
    <dataValidation type="date" allowBlank="1" showInputMessage="1" showErrorMessage="1" errorTitle="Invalid Funding Start date" error="Enter date the FI received funding for this Ag-LINK application.  It must be during the quarter that it was funded." promptTitle="CD Funded Date" prompt="Enter date the FI received CD funding from the Treasurer's office. " sqref="J15" xr:uid="{88652E4B-2E13-4117-82D2-FF02D3A3AAB2}">
      <formula1>46023</formula1>
      <formula2>46112</formula2>
    </dataValidation>
    <dataValidation type="decimal" allowBlank="1" showInputMessage="1" showErrorMessage="1" errorTitle="Incorrect Issue Amount" error="Please enter the amount of the CD  (max: 1,000,000.00) unless otherwise approved._x000a_" promptTitle="CD Funded Amount" prompt="The amount of the outstanding CD Principal (maximum: $1,000,000.00)." sqref="J13" xr:uid="{348F9833-BEB4-43C8-9128-5953741DD46E}">
      <formula1>0</formula1>
      <formula2>1000000</formula2>
    </dataValidation>
    <dataValidation type="decimal" allowBlank="1" showInputMessage="1" showErrorMessage="1" errorTitle="Incorrect Issue Amount" error="Please enter the amount of the CD  (max: 500,000.00)._x000a_" promptTitle="Issue Amount" prompt="Please enter the amount of the CD  (max: 500,000.00)." sqref="J14" xr:uid="{A6F8DC23-A42B-4238-934F-8D2BC8D3E15F}">
      <formula1>0</formula1>
      <formula2>500000</formula2>
    </dataValidation>
    <dataValidation type="date" allowBlank="1" showInputMessage="1" showErrorMessage="1" errorTitle="Invalid Funding Start date" error="Enter date the FI received funding for this Ag-LINK application.  It must be during the quarter that it was funded." promptTitle="CD Funding Date" prompt="Enter date the FI received CD funding from the Treasurer's office. " sqref="J16" xr:uid="{26DA98E6-2438-4001-8866-92703AD1DB8D}">
      <formula1>45931</formula1>
      <formula2>46022</formula2>
    </dataValidation>
    <dataValidation allowBlank="1" showInputMessage="1" promptTitle="Required-Business/Owner and CD#" prompt="Enter the Business or Borrower's full name and CD# in this field._x000a_" sqref="G10:K10" xr:uid="{8F5844BE-0C04-4572-83CF-E3571E3B2447}"/>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J18" xr:uid="{0D31E4CE-69DC-4AF2-8BD8-247AFE001521}">
      <formula1>45931</formula1>
      <formula2>46387</formula2>
    </dataValidation>
    <dataValidation allowBlank="1" showInputMessage="1" promptTitle="Required - Borrower Name" prompt="Enter the Borrower Name in this field._x000a_" sqref="G8:K9" xr:uid="{A6E25DB6-7FCB-449D-B8B9-F5E4AE778D99}"/>
    <dataValidation type="whole" allowBlank="1" showInputMessage="1" showErrorMessage="1" sqref="D53 D29 D27 D31 D34 D36 D33 D39 D41 D38 D43 D46 D48 D45 D51 D50" xr:uid="{0119C0FF-80B8-4B4F-B5B3-ADE5C56776D7}">
      <formula1>0</formula1>
      <formula2>31</formula2>
    </dataValidation>
    <dataValidation type="whole" allowBlank="1" showInputMessage="1" showErrorMessage="1" sqref="D42 D32 D35 D37 D30 D44 D47 D49" xr:uid="{9444C1CB-3C70-7041-8231-39B79CA96FD3}">
      <formula1>0</formula1>
      <formula2>30</formula2>
    </dataValidation>
    <dataValidation type="whole" allowBlank="1" showInputMessage="1" showErrorMessage="1" sqref="D28 D40 D52" xr:uid="{0F56B27F-0F90-4745-BD96-C7865A829B72}">
      <formula1>0</formula1>
      <formula2>28</formula2>
    </dataValidation>
  </dataValidations>
  <pageMargins left="0.4" right="0.4" top="0.75" bottom="0.75" header="0.3" footer="0.3"/>
  <pageSetup scale="8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198F674-56AB-4244-903C-9EEE6C29E7D7}">
          <x14:formula1>
            <xm:f>'Static Data - Hidden'!$A$1:$A$2</xm:f>
          </x14:formula1>
          <xm:sqref>K6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5EAD-0D37-4550-BC4D-42433DA0B8E2}">
  <sheetPr>
    <pageSetUpPr fitToPage="1"/>
  </sheetPr>
  <dimension ref="A1:P67"/>
  <sheetViews>
    <sheetView showGridLines="0" topLeftCell="A25" zoomScale="150" zoomScaleNormal="150" workbookViewId="0">
      <selection activeCell="O14" sqref="O14"/>
    </sheetView>
  </sheetViews>
  <sheetFormatPr baseColWidth="10" defaultColWidth="8.83203125" defaultRowHeight="14" x14ac:dyDescent="0.15"/>
  <cols>
    <col min="1" max="1" width="0.83203125" style="15" customWidth="1"/>
    <col min="2" max="2" width="12.1640625" style="16" customWidth="1"/>
    <col min="3" max="3" width="16" style="17" customWidth="1"/>
    <col min="4" max="4" width="5.33203125" style="17" customWidth="1"/>
    <col min="5" max="5" width="1" style="17" customWidth="1"/>
    <col min="6" max="6" width="21.83203125" style="15" customWidth="1"/>
    <col min="7" max="7" width="13.6640625" style="15" customWidth="1"/>
    <col min="8" max="8" width="1" style="15" customWidth="1"/>
    <col min="9" max="9" width="19.6640625" style="15" customWidth="1"/>
    <col min="10" max="10" width="13.6640625" style="15" customWidth="1"/>
    <col min="11" max="11" width="0.83203125" style="15" customWidth="1"/>
    <col min="12" max="12" width="12.33203125" style="15" customWidth="1"/>
    <col min="13" max="13" width="1.1640625" style="15" customWidth="1"/>
    <col min="14" max="14" width="17.33203125" style="15" customWidth="1"/>
    <col min="15" max="15" width="8.83203125" style="15"/>
    <col min="16" max="16" width="11.1640625" style="15" customWidth="1"/>
    <col min="17" max="16384" width="8.83203125" style="15"/>
  </cols>
  <sheetData>
    <row r="1" spans="1:16" s="3" customFormat="1" ht="21.75" customHeight="1" x14ac:dyDescent="0.15">
      <c r="A1" s="152" t="s">
        <v>38</v>
      </c>
      <c r="B1" s="153"/>
      <c r="C1" s="153"/>
      <c r="D1" s="153"/>
      <c r="E1" s="153"/>
      <c r="F1" s="153"/>
      <c r="G1" s="153"/>
      <c r="H1" s="153"/>
      <c r="I1" s="153"/>
      <c r="J1" s="153"/>
      <c r="K1" s="153"/>
      <c r="L1" s="153"/>
      <c r="M1" s="154"/>
      <c r="N1" s="1"/>
      <c r="O1" s="2"/>
      <c r="P1" s="2"/>
    </row>
    <row r="2" spans="1:16" s="3" customFormat="1" ht="21.75" customHeight="1" thickBot="1" x14ac:dyDescent="0.2">
      <c r="A2" s="155" t="s">
        <v>7</v>
      </c>
      <c r="B2" s="156"/>
      <c r="C2" s="156"/>
      <c r="D2" s="156"/>
      <c r="E2" s="156"/>
      <c r="F2" s="156"/>
      <c r="G2" s="156"/>
      <c r="H2" s="156"/>
      <c r="I2" s="156"/>
      <c r="J2" s="156"/>
      <c r="K2" s="156"/>
      <c r="L2" s="156"/>
      <c r="M2" s="157"/>
      <c r="N2" s="1"/>
      <c r="O2" s="2"/>
      <c r="P2" s="2"/>
    </row>
    <row r="3" spans="1:16" s="3" customFormat="1" ht="13.5" customHeight="1" thickBot="1" x14ac:dyDescent="0.2">
      <c r="A3" s="18"/>
      <c r="B3" s="19"/>
      <c r="C3" s="19"/>
      <c r="D3" s="19"/>
      <c r="E3" s="19"/>
      <c r="F3" s="19"/>
      <c r="G3" s="19"/>
      <c r="H3" s="19"/>
      <c r="I3" s="19"/>
      <c r="J3" s="19"/>
      <c r="K3" s="19"/>
      <c r="L3" s="19"/>
      <c r="M3" s="19"/>
      <c r="N3" s="1"/>
      <c r="O3" s="2"/>
      <c r="P3" s="2"/>
    </row>
    <row r="4" spans="1:16" s="3" customFormat="1" ht="3" customHeight="1" thickBot="1" x14ac:dyDescent="0.2">
      <c r="A4" s="18"/>
      <c r="B4" s="20"/>
      <c r="C4" s="21"/>
      <c r="D4" s="21"/>
      <c r="E4" s="21"/>
      <c r="F4" s="21"/>
      <c r="G4" s="21"/>
      <c r="H4" s="21"/>
      <c r="I4" s="21"/>
      <c r="J4" s="21"/>
      <c r="K4" s="21"/>
      <c r="L4" s="21"/>
      <c r="M4" s="22"/>
      <c r="N4" s="1"/>
      <c r="O4" s="2"/>
      <c r="P4" s="2"/>
    </row>
    <row r="5" spans="1:16" s="3" customFormat="1" ht="15.75" customHeight="1" thickBot="1" x14ac:dyDescent="0.2">
      <c r="A5" s="23"/>
      <c r="B5" s="24"/>
      <c r="C5" s="106"/>
      <c r="D5" s="106" t="s">
        <v>12</v>
      </c>
      <c r="E5" s="106"/>
      <c r="F5" s="158" t="s">
        <v>26</v>
      </c>
      <c r="G5" s="159"/>
      <c r="H5" s="160"/>
      <c r="I5" s="106" t="s">
        <v>13</v>
      </c>
      <c r="J5" s="107" t="s">
        <v>14</v>
      </c>
      <c r="K5" s="27"/>
      <c r="L5" s="27"/>
      <c r="M5" s="28"/>
      <c r="N5" s="1"/>
      <c r="O5" s="2"/>
      <c r="P5" s="2"/>
    </row>
    <row r="6" spans="1:16" s="3" customFormat="1" ht="4.5" customHeight="1" thickBot="1" x14ac:dyDescent="0.2">
      <c r="A6" s="23"/>
      <c r="B6" s="24"/>
      <c r="C6" s="106"/>
      <c r="D6" s="106"/>
      <c r="E6" s="106"/>
      <c r="F6" s="106"/>
      <c r="G6" s="106"/>
      <c r="H6" s="106"/>
      <c r="I6" s="106"/>
      <c r="J6" s="27"/>
      <c r="K6" s="27"/>
      <c r="L6" s="27"/>
      <c r="M6" s="28"/>
      <c r="N6" s="1"/>
      <c r="O6" s="2"/>
      <c r="P6" s="2"/>
    </row>
    <row r="7" spans="1:16" s="4" customFormat="1" thickBot="1" x14ac:dyDescent="0.2">
      <c r="A7" s="43"/>
      <c r="B7" s="57"/>
      <c r="C7" s="38"/>
      <c r="D7" s="106" t="s">
        <v>3</v>
      </c>
      <c r="E7" s="106"/>
      <c r="F7" s="161" t="s">
        <v>27</v>
      </c>
      <c r="G7" s="162"/>
      <c r="H7" s="162"/>
      <c r="I7" s="162"/>
      <c r="J7" s="163"/>
      <c r="K7" s="43"/>
      <c r="L7" s="43"/>
      <c r="M7" s="47"/>
    </row>
    <row r="8" spans="1:16" s="4" customFormat="1" ht="3" customHeight="1" thickBot="1" x14ac:dyDescent="0.2">
      <c r="A8" s="43"/>
      <c r="B8" s="108"/>
      <c r="C8" s="109"/>
      <c r="D8" s="110"/>
      <c r="E8" s="110"/>
      <c r="F8" s="34"/>
      <c r="G8" s="34"/>
      <c r="H8" s="34"/>
      <c r="I8" s="34"/>
      <c r="J8" s="34"/>
      <c r="K8" s="34"/>
      <c r="L8" s="34"/>
      <c r="M8" s="56"/>
    </row>
    <row r="9" spans="1:16" s="4" customFormat="1" thickBot="1" x14ac:dyDescent="0.2">
      <c r="A9" s="43"/>
      <c r="B9" s="81"/>
      <c r="C9" s="38"/>
      <c r="D9" s="106"/>
      <c r="E9" s="106"/>
      <c r="F9" s="38"/>
      <c r="G9" s="38"/>
      <c r="H9" s="38"/>
      <c r="I9" s="38"/>
      <c r="J9" s="38"/>
      <c r="K9" s="43"/>
      <c r="L9" s="43"/>
      <c r="M9" s="43"/>
    </row>
    <row r="10" spans="1:16" s="4" customFormat="1" ht="13" x14ac:dyDescent="0.15">
      <c r="A10" s="43"/>
      <c r="B10" s="37"/>
      <c r="C10" s="37"/>
      <c r="D10" s="38"/>
      <c r="E10" s="38"/>
      <c r="F10" s="39"/>
      <c r="G10" s="40" t="s">
        <v>39</v>
      </c>
      <c r="H10" s="41"/>
      <c r="I10" s="105" t="s">
        <v>8</v>
      </c>
      <c r="J10" s="42"/>
      <c r="K10" s="43"/>
      <c r="L10" s="43"/>
      <c r="M10" s="43"/>
    </row>
    <row r="11" spans="1:16" s="4" customFormat="1" ht="3" customHeight="1" thickBot="1" x14ac:dyDescent="0.2">
      <c r="A11" s="43"/>
      <c r="B11" s="37"/>
      <c r="C11" s="37"/>
      <c r="D11" s="38"/>
      <c r="E11" s="38"/>
      <c r="F11" s="44"/>
      <c r="G11" s="45"/>
      <c r="H11" s="43"/>
      <c r="I11" s="50"/>
      <c r="J11" s="47"/>
      <c r="K11" s="43"/>
      <c r="L11" s="43"/>
      <c r="M11" s="43"/>
    </row>
    <row r="12" spans="1:16" s="4" customFormat="1" thickBot="1" x14ac:dyDescent="0.2">
      <c r="A12" s="43"/>
      <c r="B12" s="37"/>
      <c r="C12" s="37"/>
      <c r="D12" s="38"/>
      <c r="E12" s="38"/>
      <c r="F12" s="44"/>
      <c r="G12" s="45" t="s">
        <v>31</v>
      </c>
      <c r="H12" s="43"/>
      <c r="I12" s="111">
        <v>1000000</v>
      </c>
      <c r="J12" s="49"/>
      <c r="K12" s="43"/>
      <c r="L12" s="43"/>
      <c r="M12" s="43"/>
    </row>
    <row r="13" spans="1:16" s="4" customFormat="1" ht="2.25" customHeight="1" thickBot="1" x14ac:dyDescent="0.2">
      <c r="A13" s="43"/>
      <c r="B13" s="37"/>
      <c r="C13" s="37"/>
      <c r="D13" s="38"/>
      <c r="E13" s="38"/>
      <c r="F13" s="44"/>
      <c r="G13" s="45"/>
      <c r="H13" s="43"/>
      <c r="I13" s="50"/>
      <c r="J13" s="49"/>
      <c r="K13" s="43"/>
      <c r="L13" s="43"/>
      <c r="M13" s="43"/>
    </row>
    <row r="14" spans="1:16" s="4" customFormat="1" thickBot="1" x14ac:dyDescent="0.2">
      <c r="A14" s="43"/>
      <c r="B14" s="37"/>
      <c r="C14" s="37"/>
      <c r="D14" s="38"/>
      <c r="E14" s="38"/>
      <c r="F14" s="44"/>
      <c r="G14" s="45" t="s">
        <v>34</v>
      </c>
      <c r="H14" s="43"/>
      <c r="I14" s="112">
        <v>45945</v>
      </c>
      <c r="J14" s="49"/>
      <c r="K14" s="43"/>
      <c r="L14" s="43"/>
      <c r="M14" s="43"/>
    </row>
    <row r="15" spans="1:16" s="4" customFormat="1" ht="3" customHeight="1" thickBot="1" x14ac:dyDescent="0.2">
      <c r="A15" s="43"/>
      <c r="B15" s="37"/>
      <c r="C15" s="37"/>
      <c r="D15" s="38"/>
      <c r="E15" s="38"/>
      <c r="F15" s="44"/>
      <c r="G15" s="45"/>
      <c r="H15" s="43"/>
      <c r="I15" s="50"/>
      <c r="J15" s="49"/>
      <c r="K15" s="43"/>
      <c r="L15" s="43"/>
      <c r="M15" s="43"/>
    </row>
    <row r="16" spans="1:16" s="4" customFormat="1" thickBot="1" x14ac:dyDescent="0.2">
      <c r="A16" s="43"/>
      <c r="B16" s="37"/>
      <c r="C16" s="37"/>
      <c r="D16" s="38"/>
      <c r="E16" s="38"/>
      <c r="F16" s="44"/>
      <c r="G16" s="45" t="s">
        <v>32</v>
      </c>
      <c r="H16" s="43"/>
      <c r="I16" s="112">
        <v>46674</v>
      </c>
      <c r="J16" s="47"/>
      <c r="K16" s="43"/>
      <c r="L16" s="43"/>
      <c r="M16" s="43"/>
    </row>
    <row r="17" spans="1:14" s="4" customFormat="1" ht="13" x14ac:dyDescent="0.15">
      <c r="A17" s="43"/>
      <c r="B17" s="37"/>
      <c r="C17" s="37"/>
      <c r="D17" s="38"/>
      <c r="E17" s="38"/>
      <c r="F17" s="44"/>
      <c r="G17" s="45"/>
      <c r="H17" s="43"/>
      <c r="I17" s="50"/>
      <c r="J17" s="47"/>
      <c r="K17" s="43"/>
      <c r="L17" s="43"/>
      <c r="M17" s="43"/>
    </row>
    <row r="18" spans="1:14" s="4" customFormat="1" ht="13" x14ac:dyDescent="0.15">
      <c r="A18" s="43"/>
      <c r="B18" s="37"/>
      <c r="C18" s="37"/>
      <c r="D18" s="38"/>
      <c r="E18" s="38"/>
      <c r="F18" s="44"/>
      <c r="G18" s="45" t="s">
        <v>9</v>
      </c>
      <c r="H18" s="43"/>
      <c r="I18" s="52">
        <f>IF(($J$5="Bank"),'Static Data - Hidden'!B6,'Static Data - Hidden'!B10)</f>
        <v>2.5000000000000001E-2</v>
      </c>
      <c r="J18" s="47"/>
      <c r="K18" s="43"/>
      <c r="L18" s="43"/>
      <c r="M18" s="43"/>
    </row>
    <row r="19" spans="1:14" s="4" customFormat="1" thickBot="1" x14ac:dyDescent="0.2">
      <c r="A19" s="43"/>
      <c r="B19" s="37"/>
      <c r="C19" s="37"/>
      <c r="D19" s="38"/>
      <c r="E19" s="38"/>
      <c r="F19" s="53"/>
      <c r="G19" s="54" t="s">
        <v>16</v>
      </c>
      <c r="H19" s="34"/>
      <c r="I19" s="55">
        <f>IF(($J$5="Bank"),'Static Data - Hidden'!B7,'Static Data - Hidden'!B11)</f>
        <v>6.3E-3</v>
      </c>
      <c r="J19" s="56"/>
      <c r="K19" s="43"/>
      <c r="L19" s="43"/>
      <c r="M19" s="43"/>
    </row>
    <row r="20" spans="1:14" s="4" customFormat="1" thickBot="1" x14ac:dyDescent="0.2">
      <c r="A20" s="43"/>
      <c r="B20" s="81"/>
      <c r="C20" s="38"/>
      <c r="D20" s="38"/>
      <c r="E20" s="38"/>
      <c r="F20" s="43"/>
      <c r="G20" s="43"/>
      <c r="H20" s="43"/>
      <c r="I20" s="43"/>
      <c r="J20" s="43"/>
      <c r="K20" s="43"/>
      <c r="L20" s="43"/>
      <c r="M20" s="43"/>
    </row>
    <row r="21" spans="1:14" s="4" customFormat="1" ht="15" customHeight="1" thickBot="1" x14ac:dyDescent="0.2">
      <c r="A21" s="43"/>
      <c r="B21" s="149" t="s">
        <v>19</v>
      </c>
      <c r="C21" s="150"/>
      <c r="D21" s="151"/>
      <c r="E21" s="113"/>
      <c r="F21" s="164" t="s">
        <v>11</v>
      </c>
      <c r="G21" s="165"/>
      <c r="H21" s="113"/>
      <c r="I21" s="149" t="s">
        <v>10</v>
      </c>
      <c r="J21" s="151"/>
      <c r="K21" s="113"/>
      <c r="L21" s="166" t="s">
        <v>21</v>
      </c>
      <c r="M21" s="61"/>
      <c r="N21" s="7"/>
    </row>
    <row r="22" spans="1:14" s="4" customFormat="1" ht="15" customHeight="1" x14ac:dyDescent="0.15">
      <c r="A22" s="43"/>
      <c r="B22" s="57"/>
      <c r="C22" s="114"/>
      <c r="D22" s="58"/>
      <c r="E22" s="115"/>
      <c r="F22" s="146">
        <f>I18</f>
        <v>2.5000000000000001E-2</v>
      </c>
      <c r="G22" s="147"/>
      <c r="H22" s="115"/>
      <c r="I22" s="146">
        <f>I19</f>
        <v>6.3E-3</v>
      </c>
      <c r="J22" s="147"/>
      <c r="K22" s="115"/>
      <c r="L22" s="167"/>
      <c r="M22" s="61"/>
    </row>
    <row r="23" spans="1:14" s="4" customFormat="1" ht="15" customHeight="1" x14ac:dyDescent="0.15">
      <c r="A23" s="43"/>
      <c r="B23" s="57"/>
      <c r="C23" s="114"/>
      <c r="D23" s="58"/>
      <c r="E23" s="116"/>
      <c r="F23" s="59"/>
      <c r="G23" s="60"/>
      <c r="H23" s="116"/>
      <c r="I23" s="59"/>
      <c r="J23" s="60"/>
      <c r="K23" s="116"/>
      <c r="L23" s="167"/>
      <c r="M23" s="61"/>
      <c r="N23" s="7"/>
    </row>
    <row r="24" spans="1:14" s="6" customFormat="1" ht="15" customHeight="1" x14ac:dyDescent="0.15">
      <c r="A24" s="38"/>
      <c r="B24" s="57"/>
      <c r="C24" s="62"/>
      <c r="D24" s="60" t="s">
        <v>5</v>
      </c>
      <c r="E24" s="116"/>
      <c r="F24" s="59" t="s">
        <v>22</v>
      </c>
      <c r="G24" s="60" t="s">
        <v>0</v>
      </c>
      <c r="H24" s="116"/>
      <c r="I24" s="59" t="s">
        <v>22</v>
      </c>
      <c r="J24" s="60" t="s">
        <v>0</v>
      </c>
      <c r="K24" s="116"/>
      <c r="L24" s="167"/>
      <c r="M24" s="61"/>
      <c r="N24" s="7"/>
    </row>
    <row r="25" spans="1:14" s="6" customFormat="1" ht="15.75" customHeight="1" thickBot="1" x14ac:dyDescent="0.2">
      <c r="A25" s="38"/>
      <c r="B25" s="63" t="s">
        <v>1</v>
      </c>
      <c r="C25" s="64" t="s">
        <v>19</v>
      </c>
      <c r="D25" s="65" t="s">
        <v>6</v>
      </c>
      <c r="E25" s="117"/>
      <c r="F25" s="66" t="s">
        <v>29</v>
      </c>
      <c r="G25" s="65" t="s">
        <v>4</v>
      </c>
      <c r="H25" s="117"/>
      <c r="I25" s="66" t="s">
        <v>28</v>
      </c>
      <c r="J25" s="65" t="s">
        <v>4</v>
      </c>
      <c r="K25" s="117"/>
      <c r="L25" s="168"/>
      <c r="M25" s="118"/>
      <c r="N25" s="8"/>
    </row>
    <row r="26" spans="1:14" s="4" customFormat="1" ht="13" x14ac:dyDescent="0.15">
      <c r="A26" s="43"/>
      <c r="B26" s="68">
        <v>45955</v>
      </c>
      <c r="C26" s="119">
        <v>16</v>
      </c>
      <c r="D26" s="58">
        <v>31</v>
      </c>
      <c r="E26" s="120"/>
      <c r="F26" s="71">
        <f t="shared" ref="F26:F52" si="0">IF(C26&gt;0,SUM($I$12-I26),0)</f>
        <v>900000</v>
      </c>
      <c r="G26" s="72">
        <f t="shared" ref="G26:G52" si="1">SUM((F26*$I$18)/360)*C26</f>
        <v>1000</v>
      </c>
      <c r="H26" s="120"/>
      <c r="I26" s="121">
        <v>100000</v>
      </c>
      <c r="J26" s="72">
        <f t="shared" ref="J26:J52" si="2">SUM((I26*$I$19)/360)*C26</f>
        <v>28</v>
      </c>
      <c r="K26" s="120"/>
      <c r="L26" s="122">
        <f>G26+J26</f>
        <v>1028</v>
      </c>
      <c r="M26" s="82"/>
      <c r="N26" s="9"/>
    </row>
    <row r="27" spans="1:14" s="4" customFormat="1" ht="13" x14ac:dyDescent="0.15">
      <c r="A27" s="43"/>
      <c r="B27" s="68">
        <v>45986</v>
      </c>
      <c r="C27" s="119">
        <v>30</v>
      </c>
      <c r="D27" s="58">
        <v>30</v>
      </c>
      <c r="E27" s="120"/>
      <c r="F27" s="71">
        <f>IF(C27&gt;0,SUM($I$12-I27),0)</f>
        <v>875000</v>
      </c>
      <c r="G27" s="72">
        <f t="shared" si="1"/>
        <v>1822.9166666666665</v>
      </c>
      <c r="H27" s="120"/>
      <c r="I27" s="121">
        <v>125000</v>
      </c>
      <c r="J27" s="72">
        <f t="shared" si="2"/>
        <v>65.625</v>
      </c>
      <c r="K27" s="120"/>
      <c r="L27" s="122">
        <f t="shared" ref="L27:L52" si="3">G27+J27</f>
        <v>1888.5416666666665</v>
      </c>
      <c r="M27" s="82"/>
      <c r="N27" s="9"/>
    </row>
    <row r="28" spans="1:14" s="4" customFormat="1" ht="13" x14ac:dyDescent="0.15">
      <c r="A28" s="43"/>
      <c r="B28" s="68">
        <v>46016</v>
      </c>
      <c r="C28" s="119">
        <v>31</v>
      </c>
      <c r="D28" s="58">
        <v>31</v>
      </c>
      <c r="E28" s="120"/>
      <c r="F28" s="71">
        <f t="shared" si="0"/>
        <v>925000</v>
      </c>
      <c r="G28" s="72">
        <f t="shared" si="1"/>
        <v>1991.3194444444446</v>
      </c>
      <c r="H28" s="120"/>
      <c r="I28" s="121">
        <v>75000</v>
      </c>
      <c r="J28" s="72">
        <f t="shared" si="2"/>
        <v>40.6875</v>
      </c>
      <c r="K28" s="120"/>
      <c r="L28" s="122">
        <f t="shared" si="3"/>
        <v>2032.0069444444446</v>
      </c>
      <c r="M28" s="82"/>
      <c r="N28" s="9"/>
    </row>
    <row r="29" spans="1:14" s="4" customFormat="1" ht="13" x14ac:dyDescent="0.15">
      <c r="A29" s="43"/>
      <c r="B29" s="68">
        <v>46047</v>
      </c>
      <c r="C29" s="119">
        <v>31</v>
      </c>
      <c r="D29" s="58">
        <v>31</v>
      </c>
      <c r="E29" s="120"/>
      <c r="F29" s="71">
        <f>IF(C29&gt;0,SUM($I$12-I29),0)</f>
        <v>700000</v>
      </c>
      <c r="G29" s="72">
        <f t="shared" si="1"/>
        <v>1506.9444444444446</v>
      </c>
      <c r="H29" s="120"/>
      <c r="I29" s="121">
        <v>300000</v>
      </c>
      <c r="J29" s="72">
        <f t="shared" si="2"/>
        <v>162.75</v>
      </c>
      <c r="K29" s="120"/>
      <c r="L29" s="122">
        <f t="shared" si="3"/>
        <v>1669.6944444444446</v>
      </c>
      <c r="M29" s="82"/>
      <c r="N29" s="9"/>
    </row>
    <row r="30" spans="1:14" s="4" customFormat="1" ht="13" x14ac:dyDescent="0.15">
      <c r="A30" s="43"/>
      <c r="B30" s="68">
        <v>46078</v>
      </c>
      <c r="C30" s="119">
        <v>28</v>
      </c>
      <c r="D30" s="58">
        <v>28</v>
      </c>
      <c r="E30" s="120"/>
      <c r="F30" s="71">
        <f t="shared" si="0"/>
        <v>700000</v>
      </c>
      <c r="G30" s="72">
        <f t="shared" si="1"/>
        <v>1361.1111111111113</v>
      </c>
      <c r="H30" s="120"/>
      <c r="I30" s="121">
        <v>300000</v>
      </c>
      <c r="J30" s="72">
        <f t="shared" si="2"/>
        <v>147</v>
      </c>
      <c r="K30" s="120"/>
      <c r="L30" s="122">
        <f t="shared" si="3"/>
        <v>1508.1111111111113</v>
      </c>
      <c r="M30" s="82"/>
      <c r="N30" s="9"/>
    </row>
    <row r="31" spans="1:14" s="4" customFormat="1" ht="13" x14ac:dyDescent="0.15">
      <c r="A31" s="43"/>
      <c r="B31" s="68">
        <v>46106</v>
      </c>
      <c r="C31" s="119">
        <v>31</v>
      </c>
      <c r="D31" s="58">
        <v>31</v>
      </c>
      <c r="E31" s="120"/>
      <c r="F31" s="71">
        <f t="shared" si="0"/>
        <v>700000</v>
      </c>
      <c r="G31" s="72">
        <f t="shared" si="1"/>
        <v>1506.9444444444446</v>
      </c>
      <c r="H31" s="120"/>
      <c r="I31" s="121">
        <v>300000</v>
      </c>
      <c r="J31" s="72">
        <f t="shared" si="2"/>
        <v>162.75</v>
      </c>
      <c r="K31" s="120"/>
      <c r="L31" s="122">
        <f t="shared" si="3"/>
        <v>1669.6944444444446</v>
      </c>
      <c r="M31" s="82"/>
      <c r="N31" s="9"/>
    </row>
    <row r="32" spans="1:14" s="4" customFormat="1" ht="13" x14ac:dyDescent="0.15">
      <c r="A32" s="43"/>
      <c r="B32" s="68">
        <v>46138</v>
      </c>
      <c r="C32" s="119">
        <v>30</v>
      </c>
      <c r="D32" s="58">
        <v>30</v>
      </c>
      <c r="E32" s="120"/>
      <c r="F32" s="71">
        <f t="shared" si="0"/>
        <v>600000</v>
      </c>
      <c r="G32" s="72">
        <f t="shared" si="1"/>
        <v>1250</v>
      </c>
      <c r="H32" s="120"/>
      <c r="I32" s="121">
        <v>400000</v>
      </c>
      <c r="J32" s="72">
        <f t="shared" si="2"/>
        <v>210</v>
      </c>
      <c r="K32" s="120"/>
      <c r="L32" s="122">
        <f t="shared" si="3"/>
        <v>1460</v>
      </c>
      <c r="M32" s="82"/>
      <c r="N32" s="9"/>
    </row>
    <row r="33" spans="1:14" s="4" customFormat="1" ht="13" x14ac:dyDescent="0.15">
      <c r="A33" s="43"/>
      <c r="B33" s="68">
        <v>46168</v>
      </c>
      <c r="C33" s="119">
        <v>31</v>
      </c>
      <c r="D33" s="58">
        <v>31</v>
      </c>
      <c r="E33" s="120"/>
      <c r="F33" s="71">
        <f t="shared" si="0"/>
        <v>750000</v>
      </c>
      <c r="G33" s="72">
        <f t="shared" si="1"/>
        <v>1614.5833333333335</v>
      </c>
      <c r="H33" s="120"/>
      <c r="I33" s="121">
        <v>250000</v>
      </c>
      <c r="J33" s="72">
        <f t="shared" si="2"/>
        <v>135.625</v>
      </c>
      <c r="K33" s="120"/>
      <c r="L33" s="122">
        <f t="shared" si="3"/>
        <v>1750.2083333333335</v>
      </c>
      <c r="M33" s="82"/>
      <c r="N33" s="9"/>
    </row>
    <row r="34" spans="1:14" s="4" customFormat="1" ht="13" x14ac:dyDescent="0.15">
      <c r="A34" s="43"/>
      <c r="B34" s="68">
        <v>46199</v>
      </c>
      <c r="C34" s="119">
        <v>30</v>
      </c>
      <c r="D34" s="58">
        <v>30</v>
      </c>
      <c r="E34" s="120"/>
      <c r="F34" s="71">
        <f t="shared" si="0"/>
        <v>750000</v>
      </c>
      <c r="G34" s="72">
        <f t="shared" si="1"/>
        <v>1562.5</v>
      </c>
      <c r="H34" s="120"/>
      <c r="I34" s="121">
        <v>250000</v>
      </c>
      <c r="J34" s="72">
        <f t="shared" si="2"/>
        <v>131.25</v>
      </c>
      <c r="K34" s="120"/>
      <c r="L34" s="122">
        <f t="shared" si="3"/>
        <v>1693.75</v>
      </c>
      <c r="M34" s="82"/>
      <c r="N34" s="9"/>
    </row>
    <row r="35" spans="1:14" s="4" customFormat="1" ht="13" x14ac:dyDescent="0.15">
      <c r="A35" s="43"/>
      <c r="B35" s="68">
        <v>46229</v>
      </c>
      <c r="C35" s="119">
        <v>31</v>
      </c>
      <c r="D35" s="58">
        <v>31</v>
      </c>
      <c r="E35" s="120"/>
      <c r="F35" s="71">
        <f t="shared" si="0"/>
        <v>1000000</v>
      </c>
      <c r="G35" s="72">
        <f t="shared" si="1"/>
        <v>2152.7777777777778</v>
      </c>
      <c r="H35" s="120"/>
      <c r="I35" s="121">
        <v>0</v>
      </c>
      <c r="J35" s="72">
        <f t="shared" si="2"/>
        <v>0</v>
      </c>
      <c r="K35" s="120"/>
      <c r="L35" s="122">
        <f t="shared" si="3"/>
        <v>2152.7777777777778</v>
      </c>
      <c r="M35" s="82"/>
      <c r="N35" s="9"/>
    </row>
    <row r="36" spans="1:14" s="4" customFormat="1" ht="13" x14ac:dyDescent="0.15">
      <c r="A36" s="43"/>
      <c r="B36" s="68">
        <v>46260</v>
      </c>
      <c r="C36" s="119">
        <v>31</v>
      </c>
      <c r="D36" s="58">
        <v>31</v>
      </c>
      <c r="E36" s="120"/>
      <c r="F36" s="71">
        <f t="shared" si="0"/>
        <v>925000</v>
      </c>
      <c r="G36" s="72">
        <f t="shared" si="1"/>
        <v>1991.3194444444446</v>
      </c>
      <c r="H36" s="120"/>
      <c r="I36" s="121">
        <v>75000</v>
      </c>
      <c r="J36" s="72">
        <f t="shared" si="2"/>
        <v>40.6875</v>
      </c>
      <c r="K36" s="120"/>
      <c r="L36" s="122">
        <f t="shared" si="3"/>
        <v>2032.0069444444446</v>
      </c>
      <c r="M36" s="82"/>
      <c r="N36" s="9"/>
    </row>
    <row r="37" spans="1:14" s="4" customFormat="1" ht="13" x14ac:dyDescent="0.15">
      <c r="A37" s="43"/>
      <c r="B37" s="68">
        <v>46291</v>
      </c>
      <c r="C37" s="119">
        <v>30</v>
      </c>
      <c r="D37" s="58">
        <v>30</v>
      </c>
      <c r="E37" s="120"/>
      <c r="F37" s="71">
        <f t="shared" si="0"/>
        <v>250000</v>
      </c>
      <c r="G37" s="72">
        <f t="shared" si="1"/>
        <v>520.83333333333337</v>
      </c>
      <c r="H37" s="120"/>
      <c r="I37" s="121">
        <v>750000</v>
      </c>
      <c r="J37" s="72">
        <f t="shared" si="2"/>
        <v>393.75</v>
      </c>
      <c r="K37" s="120"/>
      <c r="L37" s="122">
        <f t="shared" si="3"/>
        <v>914.58333333333337</v>
      </c>
      <c r="M37" s="82"/>
      <c r="N37" s="9"/>
    </row>
    <row r="38" spans="1:14" s="4" customFormat="1" ht="13" x14ac:dyDescent="0.15">
      <c r="A38" s="43"/>
      <c r="B38" s="68">
        <v>46321</v>
      </c>
      <c r="C38" s="119">
        <v>31</v>
      </c>
      <c r="D38" s="58">
        <v>31</v>
      </c>
      <c r="E38" s="120"/>
      <c r="F38" s="71">
        <f t="shared" si="0"/>
        <v>400000</v>
      </c>
      <c r="G38" s="72">
        <f t="shared" si="1"/>
        <v>861.11111111111109</v>
      </c>
      <c r="H38" s="120"/>
      <c r="I38" s="121">
        <v>600000</v>
      </c>
      <c r="J38" s="72">
        <f t="shared" si="2"/>
        <v>325.5</v>
      </c>
      <c r="K38" s="120"/>
      <c r="L38" s="122">
        <f t="shared" si="3"/>
        <v>1186.6111111111111</v>
      </c>
      <c r="M38" s="82"/>
      <c r="N38" s="9"/>
    </row>
    <row r="39" spans="1:14" s="4" customFormat="1" ht="13" x14ac:dyDescent="0.15">
      <c r="A39" s="43"/>
      <c r="B39" s="68">
        <v>46352</v>
      </c>
      <c r="C39" s="119">
        <v>30</v>
      </c>
      <c r="D39" s="58">
        <v>30</v>
      </c>
      <c r="E39" s="120"/>
      <c r="F39" s="71">
        <f t="shared" si="0"/>
        <v>500000</v>
      </c>
      <c r="G39" s="72">
        <f t="shared" si="1"/>
        <v>1041.6666666666667</v>
      </c>
      <c r="H39" s="120"/>
      <c r="I39" s="121">
        <v>500000</v>
      </c>
      <c r="J39" s="72">
        <f t="shared" si="2"/>
        <v>262.5</v>
      </c>
      <c r="K39" s="120"/>
      <c r="L39" s="122">
        <f t="shared" si="3"/>
        <v>1304.1666666666667</v>
      </c>
      <c r="M39" s="82"/>
      <c r="N39" s="9"/>
    </row>
    <row r="40" spans="1:14" s="4" customFormat="1" ht="13" x14ac:dyDescent="0.15">
      <c r="A40" s="43"/>
      <c r="B40" s="68">
        <v>46017</v>
      </c>
      <c r="C40" s="119">
        <v>31</v>
      </c>
      <c r="D40" s="58">
        <v>31</v>
      </c>
      <c r="E40" s="120"/>
      <c r="F40" s="71">
        <f t="shared" si="0"/>
        <v>263250</v>
      </c>
      <c r="G40" s="72">
        <f t="shared" si="1"/>
        <v>566.71875</v>
      </c>
      <c r="H40" s="120"/>
      <c r="I40" s="121">
        <v>736750</v>
      </c>
      <c r="J40" s="72">
        <f t="shared" si="2"/>
        <v>399.68687499999999</v>
      </c>
      <c r="K40" s="120"/>
      <c r="L40" s="122">
        <f t="shared" si="3"/>
        <v>966.40562499999999</v>
      </c>
      <c r="M40" s="82"/>
      <c r="N40" s="9"/>
    </row>
    <row r="41" spans="1:14" s="4" customFormat="1" ht="13" x14ac:dyDescent="0.15">
      <c r="A41" s="43"/>
      <c r="B41" s="68">
        <v>46388</v>
      </c>
      <c r="C41" s="119">
        <v>31</v>
      </c>
      <c r="D41" s="58">
        <v>31</v>
      </c>
      <c r="E41" s="120"/>
      <c r="F41" s="71">
        <f t="shared" si="0"/>
        <v>750000</v>
      </c>
      <c r="G41" s="72">
        <f t="shared" si="1"/>
        <v>1614.5833333333335</v>
      </c>
      <c r="H41" s="120"/>
      <c r="I41" s="121">
        <v>250000</v>
      </c>
      <c r="J41" s="72">
        <f t="shared" si="2"/>
        <v>135.625</v>
      </c>
      <c r="K41" s="120"/>
      <c r="L41" s="122">
        <f t="shared" si="3"/>
        <v>1750.2083333333335</v>
      </c>
      <c r="M41" s="82"/>
      <c r="N41" s="9"/>
    </row>
    <row r="42" spans="1:14" s="4" customFormat="1" ht="13" x14ac:dyDescent="0.15">
      <c r="A42" s="43"/>
      <c r="B42" s="68">
        <v>46419</v>
      </c>
      <c r="C42" s="119">
        <v>28</v>
      </c>
      <c r="D42" s="58">
        <v>28</v>
      </c>
      <c r="E42" s="120"/>
      <c r="F42" s="71">
        <f t="shared" si="0"/>
        <v>100000</v>
      </c>
      <c r="G42" s="72">
        <f t="shared" si="1"/>
        <v>194.44444444444446</v>
      </c>
      <c r="H42" s="120"/>
      <c r="I42" s="121">
        <v>900000</v>
      </c>
      <c r="J42" s="72">
        <f t="shared" si="2"/>
        <v>441</v>
      </c>
      <c r="K42" s="120"/>
      <c r="L42" s="122">
        <f t="shared" si="3"/>
        <v>635.44444444444446</v>
      </c>
      <c r="M42" s="82"/>
      <c r="N42" s="9"/>
    </row>
    <row r="43" spans="1:14" s="4" customFormat="1" ht="13" x14ac:dyDescent="0.15">
      <c r="A43" s="43"/>
      <c r="B43" s="68">
        <v>46447</v>
      </c>
      <c r="C43" s="119">
        <v>31</v>
      </c>
      <c r="D43" s="58">
        <v>31</v>
      </c>
      <c r="E43" s="120"/>
      <c r="F43" s="71">
        <f t="shared" si="0"/>
        <v>50000</v>
      </c>
      <c r="G43" s="72">
        <f t="shared" si="1"/>
        <v>107.63888888888889</v>
      </c>
      <c r="H43" s="120"/>
      <c r="I43" s="121">
        <v>950000</v>
      </c>
      <c r="J43" s="72">
        <f t="shared" si="2"/>
        <v>515.375</v>
      </c>
      <c r="K43" s="120"/>
      <c r="L43" s="122">
        <f t="shared" si="3"/>
        <v>623.01388888888891</v>
      </c>
      <c r="M43" s="82"/>
      <c r="N43" s="9"/>
    </row>
    <row r="44" spans="1:14" s="4" customFormat="1" ht="13" x14ac:dyDescent="0.15">
      <c r="A44" s="43"/>
      <c r="B44" s="68">
        <v>46478</v>
      </c>
      <c r="C44" s="119">
        <v>30</v>
      </c>
      <c r="D44" s="58">
        <v>30</v>
      </c>
      <c r="E44" s="120"/>
      <c r="F44" s="71">
        <f t="shared" si="0"/>
        <v>0</v>
      </c>
      <c r="G44" s="72">
        <f t="shared" si="1"/>
        <v>0</v>
      </c>
      <c r="H44" s="120"/>
      <c r="I44" s="121">
        <v>1000000</v>
      </c>
      <c r="J44" s="72">
        <f t="shared" si="2"/>
        <v>525</v>
      </c>
      <c r="K44" s="120"/>
      <c r="L44" s="122">
        <f t="shared" si="3"/>
        <v>525</v>
      </c>
      <c r="M44" s="82"/>
      <c r="N44" s="9"/>
    </row>
    <row r="45" spans="1:14" s="4" customFormat="1" ht="13" x14ac:dyDescent="0.15">
      <c r="A45" s="43"/>
      <c r="B45" s="68">
        <v>46508</v>
      </c>
      <c r="C45" s="119">
        <v>31</v>
      </c>
      <c r="D45" s="58">
        <v>31</v>
      </c>
      <c r="E45" s="120"/>
      <c r="F45" s="71">
        <f t="shared" si="0"/>
        <v>0</v>
      </c>
      <c r="G45" s="72">
        <f t="shared" si="1"/>
        <v>0</v>
      </c>
      <c r="H45" s="120"/>
      <c r="I45" s="121">
        <v>1000000</v>
      </c>
      <c r="J45" s="72">
        <f t="shared" si="2"/>
        <v>542.5</v>
      </c>
      <c r="K45" s="120"/>
      <c r="L45" s="122">
        <f t="shared" si="3"/>
        <v>542.5</v>
      </c>
      <c r="M45" s="82"/>
      <c r="N45" s="9"/>
    </row>
    <row r="46" spans="1:14" s="4" customFormat="1" ht="13" x14ac:dyDescent="0.15">
      <c r="A46" s="43"/>
      <c r="B46" s="68">
        <v>46539</v>
      </c>
      <c r="C46" s="119">
        <v>30</v>
      </c>
      <c r="D46" s="58">
        <v>30</v>
      </c>
      <c r="E46" s="120"/>
      <c r="F46" s="71">
        <f t="shared" si="0"/>
        <v>0</v>
      </c>
      <c r="G46" s="72">
        <f t="shared" si="1"/>
        <v>0</v>
      </c>
      <c r="H46" s="120"/>
      <c r="I46" s="121">
        <v>1000000</v>
      </c>
      <c r="J46" s="72">
        <f t="shared" si="2"/>
        <v>525</v>
      </c>
      <c r="K46" s="120"/>
      <c r="L46" s="122">
        <f t="shared" si="3"/>
        <v>525</v>
      </c>
      <c r="M46" s="82"/>
      <c r="N46" s="9"/>
    </row>
    <row r="47" spans="1:14" s="4" customFormat="1" ht="13" x14ac:dyDescent="0.15">
      <c r="A47" s="43"/>
      <c r="B47" s="68">
        <v>46569</v>
      </c>
      <c r="C47" s="119">
        <v>31</v>
      </c>
      <c r="D47" s="58">
        <v>31</v>
      </c>
      <c r="E47" s="120"/>
      <c r="F47" s="71">
        <f t="shared" si="0"/>
        <v>100000</v>
      </c>
      <c r="G47" s="72">
        <f t="shared" si="1"/>
        <v>215.27777777777777</v>
      </c>
      <c r="H47" s="120"/>
      <c r="I47" s="121">
        <v>900000</v>
      </c>
      <c r="J47" s="72">
        <f t="shared" si="2"/>
        <v>488.25</v>
      </c>
      <c r="K47" s="120"/>
      <c r="L47" s="122">
        <f t="shared" si="3"/>
        <v>703.52777777777783</v>
      </c>
      <c r="M47" s="82"/>
      <c r="N47" s="9"/>
    </row>
    <row r="48" spans="1:14" s="4" customFormat="1" ht="13" x14ac:dyDescent="0.15">
      <c r="A48" s="43"/>
      <c r="B48" s="68">
        <v>46600</v>
      </c>
      <c r="C48" s="119">
        <v>31</v>
      </c>
      <c r="D48" s="58">
        <v>31</v>
      </c>
      <c r="E48" s="120"/>
      <c r="F48" s="71">
        <f t="shared" si="0"/>
        <v>200000</v>
      </c>
      <c r="G48" s="72">
        <f t="shared" si="1"/>
        <v>430.55555555555554</v>
      </c>
      <c r="H48" s="120"/>
      <c r="I48" s="121">
        <v>800000</v>
      </c>
      <c r="J48" s="72">
        <f t="shared" si="2"/>
        <v>434</v>
      </c>
      <c r="K48" s="120"/>
      <c r="L48" s="122">
        <f t="shared" si="3"/>
        <v>864.55555555555554</v>
      </c>
      <c r="M48" s="82"/>
      <c r="N48" s="9"/>
    </row>
    <row r="49" spans="1:14" s="4" customFormat="1" ht="13" x14ac:dyDescent="0.15">
      <c r="A49" s="43"/>
      <c r="B49" s="68">
        <v>46631</v>
      </c>
      <c r="C49" s="119">
        <v>30</v>
      </c>
      <c r="D49" s="58">
        <v>30</v>
      </c>
      <c r="E49" s="120"/>
      <c r="F49" s="71">
        <f t="shared" si="0"/>
        <v>300000</v>
      </c>
      <c r="G49" s="72">
        <f t="shared" si="1"/>
        <v>625</v>
      </c>
      <c r="H49" s="120"/>
      <c r="I49" s="121">
        <v>700000</v>
      </c>
      <c r="J49" s="72">
        <f t="shared" si="2"/>
        <v>367.5</v>
      </c>
      <c r="K49" s="120"/>
      <c r="L49" s="122">
        <f t="shared" si="3"/>
        <v>992.5</v>
      </c>
      <c r="M49" s="82"/>
      <c r="N49" s="9"/>
    </row>
    <row r="50" spans="1:14" s="4" customFormat="1" ht="13" x14ac:dyDescent="0.15">
      <c r="A50" s="43"/>
      <c r="B50" s="68">
        <v>46661</v>
      </c>
      <c r="C50" s="119">
        <v>13</v>
      </c>
      <c r="D50" s="58">
        <v>31</v>
      </c>
      <c r="E50" s="120"/>
      <c r="F50" s="71">
        <f t="shared" si="0"/>
        <v>400000</v>
      </c>
      <c r="G50" s="72">
        <f t="shared" si="1"/>
        <v>361.11111111111114</v>
      </c>
      <c r="H50" s="120"/>
      <c r="I50" s="121">
        <v>600000</v>
      </c>
      <c r="J50" s="72">
        <f t="shared" si="2"/>
        <v>136.5</v>
      </c>
      <c r="K50" s="120"/>
      <c r="L50" s="122">
        <f t="shared" si="3"/>
        <v>497.61111111111114</v>
      </c>
      <c r="M50" s="82"/>
      <c r="N50" s="9"/>
    </row>
    <row r="51" spans="1:14" s="4" customFormat="1" ht="13" x14ac:dyDescent="0.15">
      <c r="A51" s="43"/>
      <c r="B51" s="68">
        <v>46692</v>
      </c>
      <c r="C51" s="119">
        <v>0</v>
      </c>
      <c r="D51" s="58">
        <v>30</v>
      </c>
      <c r="E51" s="120"/>
      <c r="F51" s="71">
        <f t="shared" si="0"/>
        <v>0</v>
      </c>
      <c r="G51" s="72">
        <f t="shared" si="1"/>
        <v>0</v>
      </c>
      <c r="H51" s="120"/>
      <c r="I51" s="121"/>
      <c r="J51" s="72">
        <f t="shared" si="2"/>
        <v>0</v>
      </c>
      <c r="K51" s="120"/>
      <c r="L51" s="122">
        <f t="shared" si="3"/>
        <v>0</v>
      </c>
      <c r="M51" s="82"/>
      <c r="N51" s="9"/>
    </row>
    <row r="52" spans="1:14" s="4" customFormat="1" ht="13" x14ac:dyDescent="0.15">
      <c r="A52" s="43"/>
      <c r="B52" s="68">
        <v>46722</v>
      </c>
      <c r="C52" s="119">
        <v>0</v>
      </c>
      <c r="D52" s="58">
        <v>31</v>
      </c>
      <c r="E52" s="120"/>
      <c r="F52" s="71">
        <f t="shared" si="0"/>
        <v>0</v>
      </c>
      <c r="G52" s="72">
        <f t="shared" si="1"/>
        <v>0</v>
      </c>
      <c r="H52" s="120"/>
      <c r="I52" s="121"/>
      <c r="J52" s="72">
        <f t="shared" si="2"/>
        <v>0</v>
      </c>
      <c r="K52" s="120"/>
      <c r="L52" s="122">
        <f t="shared" si="3"/>
        <v>0</v>
      </c>
      <c r="M52" s="82"/>
      <c r="N52" s="9"/>
    </row>
    <row r="53" spans="1:14" s="4" customFormat="1" thickBot="1" x14ac:dyDescent="0.2">
      <c r="A53" s="43"/>
      <c r="B53" s="63" t="s">
        <v>20</v>
      </c>
      <c r="C53" s="75">
        <f>SUM(C26:C52)</f>
        <v>728</v>
      </c>
      <c r="D53" s="76"/>
      <c r="E53" s="123"/>
      <c r="F53" s="53"/>
      <c r="G53" s="77">
        <f>SUM(G26:G52)</f>
        <v>24299.357638888887</v>
      </c>
      <c r="H53" s="123"/>
      <c r="I53" s="53"/>
      <c r="J53" s="77">
        <f>SUM(J26:J52)</f>
        <v>6616.5618749999994</v>
      </c>
      <c r="K53" s="123"/>
      <c r="L53" s="78">
        <f>G53+J53</f>
        <v>30915.919513888886</v>
      </c>
      <c r="M53" s="124"/>
      <c r="N53" s="10"/>
    </row>
    <row r="54" spans="1:14" s="4" customFormat="1" thickBot="1" x14ac:dyDescent="0.2">
      <c r="A54" s="43"/>
      <c r="B54" s="81"/>
      <c r="C54" s="43"/>
      <c r="D54" s="38"/>
      <c r="E54" s="38"/>
      <c r="F54" s="43"/>
      <c r="G54" s="43"/>
      <c r="H54" s="43"/>
      <c r="I54" s="43"/>
      <c r="J54" s="43"/>
      <c r="K54" s="43"/>
      <c r="L54" s="43"/>
      <c r="M54" s="43"/>
    </row>
    <row r="55" spans="1:14" s="4" customFormat="1" ht="15" customHeight="1" thickBot="1" x14ac:dyDescent="0.2">
      <c r="A55" s="43"/>
      <c r="B55" s="81"/>
      <c r="C55" s="43"/>
      <c r="D55" s="149" t="s">
        <v>36</v>
      </c>
      <c r="E55" s="150"/>
      <c r="F55" s="150"/>
      <c r="G55" s="150"/>
      <c r="H55" s="150"/>
      <c r="I55" s="150"/>
      <c r="J55" s="150"/>
      <c r="K55" s="151"/>
      <c r="L55" s="43"/>
      <c r="M55" s="43"/>
    </row>
    <row r="56" spans="1:14" s="4" customFormat="1" ht="13" x14ac:dyDescent="0.15">
      <c r="A56" s="43"/>
      <c r="B56" s="43"/>
      <c r="C56" s="43"/>
      <c r="D56" s="79"/>
      <c r="E56" s="80"/>
      <c r="F56" s="43"/>
      <c r="G56" s="43"/>
      <c r="H56" s="81"/>
      <c r="I56" s="82"/>
      <c r="J56" s="43"/>
      <c r="K56" s="47"/>
      <c r="L56" s="43"/>
      <c r="M56" s="43"/>
    </row>
    <row r="57" spans="1:14" s="4" customFormat="1" ht="13" x14ac:dyDescent="0.15">
      <c r="A57" s="43"/>
      <c r="B57" s="43"/>
      <c r="C57" s="43"/>
      <c r="D57" s="79"/>
      <c r="E57" s="80"/>
      <c r="F57" s="43"/>
      <c r="G57" s="43"/>
      <c r="H57" s="81" t="s">
        <v>37</v>
      </c>
      <c r="I57" s="82">
        <f>I12</f>
        <v>1000000</v>
      </c>
      <c r="J57" s="43"/>
      <c r="K57" s="47"/>
      <c r="L57" s="43"/>
      <c r="M57" s="43"/>
    </row>
    <row r="58" spans="1:14" s="4" customFormat="1" ht="13" x14ac:dyDescent="0.15">
      <c r="A58" s="43"/>
      <c r="B58" s="43"/>
      <c r="C58" s="43"/>
      <c r="D58" s="79"/>
      <c r="E58" s="80"/>
      <c r="F58" s="43"/>
      <c r="G58" s="43"/>
      <c r="H58" s="81" t="s">
        <v>23</v>
      </c>
      <c r="I58" s="82">
        <f>G53</f>
        <v>24299.357638888887</v>
      </c>
      <c r="J58" s="43"/>
      <c r="K58" s="47"/>
      <c r="L58" s="43"/>
      <c r="M58" s="43"/>
    </row>
    <row r="59" spans="1:14" s="4" customFormat="1" thickBot="1" x14ac:dyDescent="0.2">
      <c r="A59" s="43"/>
      <c r="B59" s="43"/>
      <c r="C59" s="43"/>
      <c r="D59" s="79"/>
      <c r="E59" s="80"/>
      <c r="F59" s="43"/>
      <c r="G59" s="43"/>
      <c r="H59" s="81" t="s">
        <v>24</v>
      </c>
      <c r="I59" s="83">
        <f>J53</f>
        <v>6616.5618749999994</v>
      </c>
      <c r="J59" s="43"/>
      <c r="K59" s="47"/>
      <c r="L59" s="43"/>
      <c r="M59" s="43"/>
    </row>
    <row r="60" spans="1:14" s="4" customFormat="1" ht="15" thickTop="1" thickBot="1" x14ac:dyDescent="0.2">
      <c r="A60" s="43"/>
      <c r="B60" s="81"/>
      <c r="C60" s="38"/>
      <c r="D60" s="84"/>
      <c r="E60" s="85"/>
      <c r="F60" s="34"/>
      <c r="G60" s="34"/>
      <c r="H60" s="54" t="s">
        <v>25</v>
      </c>
      <c r="I60" s="86">
        <f>SUM(I57:I59)</f>
        <v>1030915.9195138889</v>
      </c>
      <c r="J60" s="34"/>
      <c r="K60" s="56"/>
      <c r="L60" s="43"/>
      <c r="M60" s="43"/>
    </row>
    <row r="61" spans="1:14" s="4" customFormat="1" ht="13" x14ac:dyDescent="0.15">
      <c r="A61" s="43"/>
      <c r="B61" s="81"/>
      <c r="C61" s="38"/>
      <c r="D61" s="38"/>
      <c r="E61" s="38"/>
      <c r="F61" s="43"/>
      <c r="G61" s="43"/>
      <c r="H61" s="43"/>
      <c r="I61" s="43"/>
      <c r="J61" s="43"/>
      <c r="K61" s="43"/>
      <c r="L61" s="82"/>
      <c r="M61" s="43"/>
    </row>
    <row r="62" spans="1:14" s="4" customFormat="1" ht="105.75" customHeight="1" x14ac:dyDescent="0.15">
      <c r="A62" s="43"/>
      <c r="B62" s="128" t="s">
        <v>40</v>
      </c>
      <c r="C62" s="128"/>
      <c r="D62" s="128"/>
      <c r="E62" s="128"/>
      <c r="F62" s="128"/>
      <c r="G62" s="128"/>
      <c r="H62" s="128"/>
      <c r="I62" s="128"/>
      <c r="J62" s="128"/>
      <c r="K62" s="128"/>
      <c r="L62" s="128"/>
      <c r="M62" s="43"/>
    </row>
    <row r="63" spans="1:14" s="4" customFormat="1" ht="13" x14ac:dyDescent="0.15">
      <c r="B63" s="11"/>
      <c r="C63" s="3" t="s">
        <v>2</v>
      </c>
      <c r="D63" s="3"/>
      <c r="E63" s="3"/>
      <c r="F63" s="3"/>
      <c r="G63" s="3"/>
      <c r="H63" s="3"/>
      <c r="I63" s="3"/>
      <c r="J63" s="3"/>
      <c r="K63" s="3"/>
      <c r="L63" s="3"/>
    </row>
    <row r="64" spans="1:14" s="4" customFormat="1" ht="13" x14ac:dyDescent="0.15">
      <c r="B64" s="5"/>
      <c r="C64" s="6"/>
    </row>
    <row r="65" spans="2:5" s="4" customFormat="1" ht="13" x14ac:dyDescent="0.15">
      <c r="B65" s="5"/>
      <c r="C65" s="6"/>
      <c r="D65" s="6"/>
      <c r="E65" s="6"/>
    </row>
    <row r="66" spans="2:5" s="4" customFormat="1" ht="13" x14ac:dyDescent="0.15">
      <c r="B66" s="5"/>
      <c r="C66" s="6"/>
      <c r="D66" s="6"/>
      <c r="E66" s="6"/>
    </row>
    <row r="67" spans="2:5" s="4" customFormat="1" ht="13" x14ac:dyDescent="0.15">
      <c r="B67" s="5"/>
      <c r="C67" s="6"/>
      <c r="D67" s="6"/>
      <c r="E67" s="6"/>
    </row>
  </sheetData>
  <sheetProtection sheet="1" objects="1" scenarios="1"/>
  <dataConsolidate/>
  <mergeCells count="12">
    <mergeCell ref="D55:K55"/>
    <mergeCell ref="B62:L62"/>
    <mergeCell ref="A1:M1"/>
    <mergeCell ref="A2:M2"/>
    <mergeCell ref="F5:H5"/>
    <mergeCell ref="F7:J7"/>
    <mergeCell ref="B21:D21"/>
    <mergeCell ref="F21:G21"/>
    <mergeCell ref="I21:J21"/>
    <mergeCell ref="L21:L25"/>
    <mergeCell ref="F22:G22"/>
    <mergeCell ref="I22:J22"/>
  </mergeCells>
  <dataValidations count="8">
    <dataValidation allowBlank="1" showInputMessage="1" promptTitle="Required - Borrower Name" prompt="Enter the Borrower Name in this field._x000a_" sqref="F7:J8" xr:uid="{BF91CF9F-AA46-4318-A53C-8913C5C3353F}"/>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I17" xr:uid="{95D86F4D-6569-417B-87AB-FBE2D8839216}">
      <formula1>45931</formula1>
      <formula2>46387</formula2>
    </dataValidation>
    <dataValidation allowBlank="1" showInputMessage="1" promptTitle="Required-Business/Owner and CD#" prompt="Enter the Business or Borrower's full name and CD# in this field._x000a_" sqref="F9:J9" xr:uid="{3D5715A8-780C-4738-9312-3B673A8BCA91}"/>
    <dataValidation type="date" allowBlank="1" showInputMessage="1" showErrorMessage="1" errorTitle="Invalid Funding Start date" error="Enter date the FI received funding for this Ag-LINK application.  It must be during the quarter that it was funded." promptTitle="CD Funding Date" prompt="Enter date the FI received CD funding from the Treasurer's office. " sqref="I15" xr:uid="{F3806500-4AFE-4205-B797-AC404318D567}">
      <formula1>45931</formula1>
      <formula2>46022</formula2>
    </dataValidation>
    <dataValidation type="decimal" allowBlank="1" showInputMessage="1" showErrorMessage="1" errorTitle="Incorrect Issue Amount" error="Please enter the amount of the CD  (max: 500,000.00)._x000a_" promptTitle="Issue Amount" prompt="Please enter the amount of the CD  (max: 500,000.00)." sqref="I13" xr:uid="{58E08BE5-65E7-43BF-98D5-8F6169C59936}">
      <formula1>0</formula1>
      <formula2>500000</formula2>
    </dataValidation>
    <dataValidation type="decimal" allowBlank="1" showInputMessage="1" showErrorMessage="1" errorTitle="Incorrect Issue Amount" error="Please enter the amount of the CD  (max: 500,000.00)._x000a_" promptTitle="CD Funded Amount" prompt="The amount of the outstanding CD Principal (maximum: $1,000,000.00)." sqref="I12" xr:uid="{171E1099-58C2-432F-9091-8773CA8CA148}">
      <formula1>0</formula1>
      <formula2>1000000</formula2>
    </dataValidation>
    <dataValidation type="date" allowBlank="1" showInputMessage="1" showErrorMessage="1" errorTitle="Invalid Funding Start date" error="Enter date the FI received funding for this Ag-LINK application.  It must be during the quarter that it was funded." promptTitle="CD Funded Date" prompt="Enter date the FI received CD funding from the Treasurer's office. " sqref="I14" xr:uid="{73DE3463-489B-457E-8B1A-5DAE3E164B76}">
      <formula1>45931</formula1>
      <formula2>46022</formula2>
    </dataValidation>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I16" xr:uid="{11B5FE5F-2857-4FFC-859F-E45A79CFAFCA}">
      <formula1>45931</formula1>
      <formula2>46752</formula2>
    </dataValidation>
  </dataValidations>
  <pageMargins left="0.4" right="0.4" top="0.75" bottom="0.75" header="0.3" footer="0.3"/>
  <pageSetup scale="8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558458-C149-438E-9C31-8137AE768F85}">
          <x14:formula1>
            <xm:f>'Static Data - Hidden'!$A$1:$A$2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BCF2-D61F-45A1-A57A-122ABFA24C25}">
  <dimension ref="A1:B11"/>
  <sheetViews>
    <sheetView workbookViewId="0">
      <selection activeCell="E13" sqref="E13"/>
    </sheetView>
  </sheetViews>
  <sheetFormatPr baseColWidth="10" defaultColWidth="8.83203125" defaultRowHeight="15" x14ac:dyDescent="0.2"/>
  <cols>
    <col min="1" max="1" width="24.1640625" customWidth="1"/>
  </cols>
  <sheetData>
    <row r="1" spans="1:2" x14ac:dyDescent="0.2">
      <c r="A1" s="13" t="s">
        <v>14</v>
      </c>
    </row>
    <row r="2" spans="1:2" x14ac:dyDescent="0.2">
      <c r="A2" s="13" t="s">
        <v>15</v>
      </c>
    </row>
    <row r="5" spans="1:2" x14ac:dyDescent="0.2">
      <c r="A5" s="169" t="s">
        <v>17</v>
      </c>
      <c r="B5" s="169"/>
    </row>
    <row r="6" spans="1:2" x14ac:dyDescent="0.2">
      <c r="A6" s="12" t="s">
        <v>11</v>
      </c>
      <c r="B6" s="14">
        <v>2.5000000000000001E-2</v>
      </c>
    </row>
    <row r="7" spans="1:2" x14ac:dyDescent="0.2">
      <c r="A7" s="12" t="s">
        <v>10</v>
      </c>
      <c r="B7" s="14">
        <v>6.3E-3</v>
      </c>
    </row>
    <row r="9" spans="1:2" x14ac:dyDescent="0.2">
      <c r="A9" s="169" t="s">
        <v>18</v>
      </c>
      <c r="B9" s="169"/>
    </row>
    <row r="10" spans="1:2" x14ac:dyDescent="0.2">
      <c r="A10" s="12" t="s">
        <v>11</v>
      </c>
      <c r="B10" s="14">
        <v>2.58E-2</v>
      </c>
    </row>
    <row r="11" spans="1:2" x14ac:dyDescent="0.2">
      <c r="A11" s="12" t="s">
        <v>10</v>
      </c>
      <c r="B11" s="14">
        <v>7.1000000000000004E-3</v>
      </c>
    </row>
  </sheetData>
  <mergeCells count="2">
    <mergeCell ref="A5:B5"/>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Calculation Worksheet</vt:lpstr>
      <vt:lpstr>Example</vt:lpstr>
      <vt:lpstr>Static Data - Hidden</vt:lpstr>
      <vt:lpstr>'Calculation Worksheet'!Print_Area</vt:lpstr>
      <vt:lpstr>Example!Print_Area</vt:lpstr>
    </vt:vector>
  </TitlesOfParts>
  <Company>Treasurer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esmith</dc:creator>
  <cp:lastModifiedBy>West, Ethan</cp:lastModifiedBy>
  <cp:lastPrinted>2025-10-07T17:42:44Z</cp:lastPrinted>
  <dcterms:created xsi:type="dcterms:W3CDTF">2012-02-10T20:32:22Z</dcterms:created>
  <dcterms:modified xsi:type="dcterms:W3CDTF">2025-12-30T14:38:22Z</dcterms:modified>
</cp:coreProperties>
</file>